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70" windowHeight="11760"/>
  </bookViews>
  <sheets>
    <sheet name="Sheet1" sheetId="1" r:id="rId1"/>
    <sheet name="Sheet2" sheetId="2" r:id="rId2"/>
    <sheet name="Sheet3" sheetId="3" r:id="rId3"/>
    <sheet name="Извештај о компатибилности" sheetId="4" r:id="rId4"/>
  </sheets>
  <calcPr calcId="145621"/>
</workbook>
</file>

<file path=xl/calcChain.xml><?xml version="1.0" encoding="utf-8"?>
<calcChain xmlns="http://schemas.openxmlformats.org/spreadsheetml/2006/main">
  <c r="E339" i="1" l="1"/>
  <c r="K339" i="1"/>
  <c r="E313" i="1"/>
  <c r="I273" i="1"/>
  <c r="J273" i="1"/>
  <c r="E273" i="1"/>
  <c r="E133" i="1"/>
  <c r="E131" i="1"/>
  <c r="I133" i="1"/>
  <c r="I135" i="1"/>
  <c r="I173" i="1"/>
  <c r="I200" i="1"/>
  <c r="H154" i="1"/>
  <c r="H40" i="1"/>
  <c r="H39" i="1"/>
  <c r="H38" i="1"/>
  <c r="H37" i="1"/>
  <c r="H53" i="1"/>
  <c r="E57" i="1"/>
  <c r="H109" i="1"/>
  <c r="H106" i="1"/>
  <c r="K88" i="1"/>
  <c r="K87" i="1"/>
  <c r="E87" i="1"/>
  <c r="H86" i="1"/>
  <c r="H51" i="1"/>
  <c r="H50" i="1"/>
  <c r="E50" i="1"/>
  <c r="I40" i="1"/>
  <c r="I49" i="1"/>
  <c r="E49" i="1"/>
  <c r="I53" i="1"/>
  <c r="G193" i="1"/>
  <c r="G173" i="1"/>
  <c r="G120" i="1"/>
  <c r="G79" i="1"/>
  <c r="G78" i="1"/>
  <c r="G368" i="1"/>
  <c r="G196" i="1"/>
  <c r="E199" i="1"/>
  <c r="E184" i="1"/>
  <c r="H182" i="1"/>
  <c r="K289" i="1"/>
  <c r="H289" i="1"/>
  <c r="H277" i="1"/>
  <c r="H273" i="1"/>
  <c r="G60" i="1"/>
  <c r="G59" i="1"/>
  <c r="G58" i="1"/>
  <c r="G16" i="1"/>
  <c r="G15" i="1"/>
  <c r="G370" i="1"/>
  <c r="E62" i="1"/>
  <c r="E270" i="1"/>
  <c r="H270" i="1"/>
  <c r="E111" i="1"/>
  <c r="H196" i="1"/>
  <c r="I196" i="1"/>
  <c r="J196" i="1"/>
  <c r="K196" i="1"/>
  <c r="E196" i="1"/>
  <c r="F196" i="1"/>
  <c r="F200" i="1"/>
  <c r="F60" i="1"/>
  <c r="F59" i="1"/>
  <c r="F58" i="1"/>
  <c r="E23" i="1"/>
  <c r="E25" i="1"/>
  <c r="E223" i="1"/>
  <c r="E224" i="1"/>
  <c r="E225" i="1"/>
  <c r="E226" i="1"/>
  <c r="E227" i="1"/>
  <c r="E228" i="1"/>
  <c r="E229" i="1"/>
  <c r="E230" i="1"/>
  <c r="E231" i="1"/>
  <c r="E233" i="1"/>
  <c r="E269" i="1"/>
  <c r="H267" i="1"/>
  <c r="K272" i="1"/>
  <c r="I220" i="1"/>
  <c r="H209" i="1"/>
  <c r="H211" i="1"/>
  <c r="E211" i="1"/>
  <c r="E137" i="1"/>
  <c r="E314" i="1"/>
  <c r="I313" i="1"/>
  <c r="F19" i="1"/>
  <c r="H19" i="1"/>
  <c r="H18" i="1"/>
  <c r="I19" i="1"/>
  <c r="I18" i="1"/>
  <c r="J19" i="1"/>
  <c r="J18" i="1"/>
  <c r="K19" i="1"/>
  <c r="K18" i="1"/>
  <c r="E20" i="1"/>
  <c r="I21" i="1"/>
  <c r="F22" i="1"/>
  <c r="F21" i="1"/>
  <c r="H22" i="1"/>
  <c r="H21" i="1"/>
  <c r="J22" i="1"/>
  <c r="J21" i="1"/>
  <c r="K22" i="1"/>
  <c r="F24" i="1"/>
  <c r="H24" i="1"/>
  <c r="E24" i="1"/>
  <c r="J24" i="1"/>
  <c r="K24" i="1"/>
  <c r="F27" i="1"/>
  <c r="F26" i="1"/>
  <c r="H27" i="1"/>
  <c r="H26" i="1"/>
  <c r="I27" i="1"/>
  <c r="I26" i="1"/>
  <c r="J27" i="1"/>
  <c r="J26" i="1"/>
  <c r="K27" i="1"/>
  <c r="E28" i="1"/>
  <c r="F29" i="1"/>
  <c r="H29" i="1"/>
  <c r="I29" i="1"/>
  <c r="E29" i="1"/>
  <c r="J29" i="1"/>
  <c r="K29" i="1"/>
  <c r="E30" i="1"/>
  <c r="F31" i="1"/>
  <c r="H31" i="1"/>
  <c r="I31" i="1"/>
  <c r="J31" i="1"/>
  <c r="E31" i="1"/>
  <c r="K31" i="1"/>
  <c r="E32" i="1"/>
  <c r="I33" i="1"/>
  <c r="F35" i="1"/>
  <c r="F34" i="1"/>
  <c r="H35" i="1"/>
  <c r="H34" i="1"/>
  <c r="H33" i="1"/>
  <c r="J35" i="1"/>
  <c r="J34" i="1"/>
  <c r="K35" i="1"/>
  <c r="K34" i="1"/>
  <c r="K33" i="1"/>
  <c r="E36" i="1"/>
  <c r="F39" i="1"/>
  <c r="F38" i="1"/>
  <c r="F37" i="1"/>
  <c r="J39" i="1"/>
  <c r="J38" i="1"/>
  <c r="J37" i="1"/>
  <c r="K39" i="1"/>
  <c r="K38" i="1"/>
  <c r="K37" i="1"/>
  <c r="E41" i="1"/>
  <c r="E42" i="1"/>
  <c r="E43" i="1"/>
  <c r="E44" i="1"/>
  <c r="E45" i="1"/>
  <c r="E46" i="1"/>
  <c r="E47" i="1"/>
  <c r="E48" i="1"/>
  <c r="E52" i="1"/>
  <c r="E54" i="1"/>
  <c r="E55" i="1"/>
  <c r="E56" i="1"/>
  <c r="H60" i="1"/>
  <c r="H59" i="1"/>
  <c r="H58" i="1"/>
  <c r="J60" i="1"/>
  <c r="J59" i="1"/>
  <c r="J58" i="1"/>
  <c r="K60" i="1"/>
  <c r="K59" i="1"/>
  <c r="K58" i="1"/>
  <c r="E61" i="1"/>
  <c r="E63" i="1"/>
  <c r="E66" i="1"/>
  <c r="F68" i="1"/>
  <c r="F67" i="1"/>
  <c r="H68" i="1"/>
  <c r="H67" i="1"/>
  <c r="H65" i="1"/>
  <c r="H64" i="1"/>
  <c r="J68" i="1"/>
  <c r="J67" i="1"/>
  <c r="J65" i="1"/>
  <c r="J64" i="1"/>
  <c r="K68" i="1"/>
  <c r="K67" i="1"/>
  <c r="K65" i="1"/>
  <c r="K64" i="1"/>
  <c r="E69" i="1"/>
  <c r="F74" i="1"/>
  <c r="F73" i="1"/>
  <c r="H74" i="1"/>
  <c r="H73" i="1"/>
  <c r="H72" i="1"/>
  <c r="H71" i="1"/>
  <c r="H374" i="1"/>
  <c r="J74" i="1"/>
  <c r="J73" i="1"/>
  <c r="J72" i="1"/>
  <c r="J71" i="1"/>
  <c r="J374" i="1"/>
  <c r="J376" i="1"/>
  <c r="K74" i="1"/>
  <c r="K73" i="1"/>
  <c r="K72" i="1"/>
  <c r="K71" i="1"/>
  <c r="K374" i="1"/>
  <c r="E75" i="1"/>
  <c r="F83" i="1"/>
  <c r="F81" i="1"/>
  <c r="H83" i="1"/>
  <c r="H81" i="1"/>
  <c r="I83" i="1"/>
  <c r="I81" i="1"/>
  <c r="J83" i="1"/>
  <c r="J81" i="1"/>
  <c r="K83" i="1"/>
  <c r="K81" i="1"/>
  <c r="E84" i="1"/>
  <c r="F86" i="1"/>
  <c r="F85" i="1"/>
  <c r="I86" i="1"/>
  <c r="I85" i="1"/>
  <c r="I82" i="1"/>
  <c r="J86" i="1"/>
  <c r="J85" i="1"/>
  <c r="F88" i="1"/>
  <c r="I88" i="1"/>
  <c r="J88" i="1"/>
  <c r="F90" i="1"/>
  <c r="H90" i="1"/>
  <c r="I90" i="1"/>
  <c r="J90" i="1"/>
  <c r="K90" i="1"/>
  <c r="E91" i="1"/>
  <c r="F94" i="1"/>
  <c r="H94" i="1"/>
  <c r="J94" i="1"/>
  <c r="J93" i="1"/>
  <c r="J92" i="1"/>
  <c r="K94" i="1"/>
  <c r="E95" i="1"/>
  <c r="F96" i="1"/>
  <c r="H96" i="1"/>
  <c r="J96" i="1"/>
  <c r="F97" i="1"/>
  <c r="F93" i="1"/>
  <c r="H97" i="1"/>
  <c r="J97" i="1"/>
  <c r="K97" i="1"/>
  <c r="K96" i="1"/>
  <c r="E98" i="1"/>
  <c r="F101" i="1"/>
  <c r="F100" i="1"/>
  <c r="E100" i="1"/>
  <c r="H101" i="1"/>
  <c r="H100" i="1"/>
  <c r="H99" i="1"/>
  <c r="J101" i="1"/>
  <c r="J100" i="1"/>
  <c r="J99" i="1"/>
  <c r="K101" i="1"/>
  <c r="E102" i="1"/>
  <c r="F103" i="1"/>
  <c r="H103" i="1"/>
  <c r="E103" i="1"/>
  <c r="J103" i="1"/>
  <c r="K103" i="1"/>
  <c r="E104" i="1"/>
  <c r="E105" i="1"/>
  <c r="F106" i="1"/>
  <c r="E106" i="1"/>
  <c r="J106" i="1"/>
  <c r="K106" i="1"/>
  <c r="E107" i="1"/>
  <c r="F113" i="1"/>
  <c r="F112" i="1"/>
  <c r="H113" i="1"/>
  <c r="E113" i="1"/>
  <c r="J113" i="1"/>
  <c r="J112" i="1"/>
  <c r="K113" i="1"/>
  <c r="K112" i="1"/>
  <c r="E114" i="1"/>
  <c r="F116" i="1"/>
  <c r="F115" i="1"/>
  <c r="E115" i="1"/>
  <c r="H116" i="1"/>
  <c r="H115" i="1"/>
  <c r="J116" i="1"/>
  <c r="J115" i="1"/>
  <c r="K116" i="1"/>
  <c r="K115" i="1"/>
  <c r="E117" i="1"/>
  <c r="E118" i="1"/>
  <c r="F123" i="1"/>
  <c r="H123" i="1"/>
  <c r="I123" i="1"/>
  <c r="J123" i="1"/>
  <c r="K123" i="1"/>
  <c r="E124" i="1"/>
  <c r="E125" i="1"/>
  <c r="F127" i="1"/>
  <c r="E127" i="1"/>
  <c r="H127" i="1"/>
  <c r="I127" i="1"/>
  <c r="I126" i="1"/>
  <c r="J127" i="1"/>
  <c r="J126" i="1"/>
  <c r="K127" i="1"/>
  <c r="K126" i="1"/>
  <c r="E128" i="1"/>
  <c r="F129" i="1"/>
  <c r="E129" i="1"/>
  <c r="H129" i="1"/>
  <c r="I129" i="1"/>
  <c r="J129" i="1"/>
  <c r="K129" i="1"/>
  <c r="E130" i="1"/>
  <c r="F133" i="1"/>
  <c r="F132" i="1"/>
  <c r="H133" i="1"/>
  <c r="J133" i="1"/>
  <c r="J132" i="1"/>
  <c r="K133" i="1"/>
  <c r="K132" i="1"/>
  <c r="E134" i="1"/>
  <c r="F135" i="1"/>
  <c r="H135" i="1"/>
  <c r="I132" i="1"/>
  <c r="J135" i="1"/>
  <c r="K135" i="1"/>
  <c r="E136" i="1"/>
  <c r="E138" i="1"/>
  <c r="E139" i="1"/>
  <c r="F140" i="1"/>
  <c r="E140" i="1"/>
  <c r="H140" i="1"/>
  <c r="J140" i="1"/>
  <c r="K140" i="1"/>
  <c r="E141" i="1"/>
  <c r="F143" i="1"/>
  <c r="H143" i="1"/>
  <c r="I143" i="1"/>
  <c r="I142" i="1"/>
  <c r="E142" i="1"/>
  <c r="J143" i="1"/>
  <c r="J142" i="1"/>
  <c r="K143" i="1"/>
  <c r="K142" i="1"/>
  <c r="E144" i="1"/>
  <c r="E145" i="1"/>
  <c r="E146" i="1"/>
  <c r="F147" i="1"/>
  <c r="H147" i="1"/>
  <c r="E147" i="1"/>
  <c r="J147" i="1"/>
  <c r="K147" i="1"/>
  <c r="E148" i="1"/>
  <c r="F150" i="1"/>
  <c r="H150" i="1"/>
  <c r="J150" i="1"/>
  <c r="J149" i="1"/>
  <c r="K150" i="1"/>
  <c r="K149" i="1"/>
  <c r="E151" i="1"/>
  <c r="E152" i="1"/>
  <c r="E153" i="1"/>
  <c r="F154" i="1"/>
  <c r="F149" i="1"/>
  <c r="J154" i="1"/>
  <c r="K154" i="1"/>
  <c r="E155" i="1"/>
  <c r="E156" i="1"/>
  <c r="F157" i="1"/>
  <c r="H157" i="1"/>
  <c r="I157" i="1"/>
  <c r="J157" i="1"/>
  <c r="K157" i="1"/>
  <c r="E158" i="1"/>
  <c r="E157" i="1"/>
  <c r="F161" i="1"/>
  <c r="H161" i="1"/>
  <c r="J161" i="1"/>
  <c r="J160" i="1"/>
  <c r="K161" i="1"/>
  <c r="E161" i="1"/>
  <c r="E162" i="1"/>
  <c r="E163" i="1"/>
  <c r="E164" i="1"/>
  <c r="E165" i="1"/>
  <c r="E166" i="1"/>
  <c r="F167" i="1"/>
  <c r="E167" i="1"/>
  <c r="H167" i="1"/>
  <c r="H160" i="1"/>
  <c r="J167" i="1"/>
  <c r="K167" i="1"/>
  <c r="E168" i="1"/>
  <c r="E169" i="1"/>
  <c r="E170" i="1"/>
  <c r="E171" i="1"/>
  <c r="K174" i="1"/>
  <c r="E174" i="1"/>
  <c r="E175" i="1"/>
  <c r="F177" i="1"/>
  <c r="F176" i="1"/>
  <c r="H177" i="1"/>
  <c r="H176" i="1"/>
  <c r="I177" i="1"/>
  <c r="I176" i="1"/>
  <c r="J177" i="1"/>
  <c r="J176" i="1"/>
  <c r="J173" i="1"/>
  <c r="K177" i="1"/>
  <c r="K176" i="1"/>
  <c r="E178" i="1"/>
  <c r="E179" i="1"/>
  <c r="F180" i="1"/>
  <c r="H180" i="1"/>
  <c r="E180" i="1"/>
  <c r="J180" i="1"/>
  <c r="K180" i="1"/>
  <c r="E181" i="1"/>
  <c r="F182" i="1"/>
  <c r="J182" i="1"/>
  <c r="K182" i="1"/>
  <c r="E183" i="1"/>
  <c r="E185" i="1"/>
  <c r="E186" i="1"/>
  <c r="F188" i="1"/>
  <c r="F187" i="1"/>
  <c r="E187" i="1"/>
  <c r="H188" i="1"/>
  <c r="J188" i="1"/>
  <c r="K188" i="1"/>
  <c r="E189" i="1"/>
  <c r="E190" i="1"/>
  <c r="F191" i="1"/>
  <c r="H191" i="1"/>
  <c r="H187" i="1"/>
  <c r="J191" i="1"/>
  <c r="J187" i="1"/>
  <c r="K191" i="1"/>
  <c r="E192" i="1"/>
  <c r="F194" i="1"/>
  <c r="F193" i="1"/>
  <c r="E193" i="1"/>
  <c r="H194" i="1"/>
  <c r="J194" i="1"/>
  <c r="J193" i="1"/>
  <c r="K194" i="1"/>
  <c r="E194" i="1"/>
  <c r="E195" i="1"/>
  <c r="H193" i="1"/>
  <c r="E197" i="1"/>
  <c r="E198" i="1"/>
  <c r="H200" i="1"/>
  <c r="J200" i="1"/>
  <c r="K200" i="1"/>
  <c r="F202" i="1"/>
  <c r="H202" i="1"/>
  <c r="J202" i="1"/>
  <c r="E202" i="1"/>
  <c r="K202" i="1"/>
  <c r="E203" i="1"/>
  <c r="F204" i="1"/>
  <c r="H204" i="1"/>
  <c r="J204" i="1"/>
  <c r="K204" i="1"/>
  <c r="E204" i="1"/>
  <c r="E205" i="1"/>
  <c r="F209" i="1"/>
  <c r="F208" i="1"/>
  <c r="F207" i="1"/>
  <c r="J209" i="1"/>
  <c r="J208" i="1"/>
  <c r="J207" i="1"/>
  <c r="K209" i="1"/>
  <c r="K208" i="1"/>
  <c r="E210" i="1"/>
  <c r="E212" i="1"/>
  <c r="F213" i="1"/>
  <c r="E213" i="1"/>
  <c r="H213" i="1"/>
  <c r="H208" i="1"/>
  <c r="H207" i="1"/>
  <c r="J213" i="1"/>
  <c r="K213" i="1"/>
  <c r="E214" i="1"/>
  <c r="F215" i="1"/>
  <c r="H215" i="1"/>
  <c r="E215" i="1"/>
  <c r="J215" i="1"/>
  <c r="K215" i="1"/>
  <c r="E216" i="1"/>
  <c r="F217" i="1"/>
  <c r="H217" i="1"/>
  <c r="E217" i="1"/>
  <c r="J217" i="1"/>
  <c r="K217" i="1"/>
  <c r="E218" i="1"/>
  <c r="H220" i="1"/>
  <c r="K220" i="1"/>
  <c r="F222" i="1"/>
  <c r="E222" i="1"/>
  <c r="J222" i="1"/>
  <c r="K222" i="1"/>
  <c r="F232" i="1"/>
  <c r="E232" i="1"/>
  <c r="H232" i="1"/>
  <c r="J232" i="1"/>
  <c r="K232" i="1"/>
  <c r="F235" i="1"/>
  <c r="F234" i="1"/>
  <c r="E234" i="1"/>
  <c r="H235" i="1"/>
  <c r="J235" i="1"/>
  <c r="J234" i="1"/>
  <c r="J220" i="1"/>
  <c r="K235" i="1"/>
  <c r="E236" i="1"/>
  <c r="E237" i="1"/>
  <c r="E238" i="1"/>
  <c r="E239" i="1"/>
  <c r="F240" i="1"/>
  <c r="E240" i="1"/>
  <c r="H240" i="1"/>
  <c r="J240" i="1"/>
  <c r="K240" i="1"/>
  <c r="E241" i="1"/>
  <c r="E242" i="1"/>
  <c r="E243" i="1"/>
  <c r="E244" i="1"/>
  <c r="E245" i="1"/>
  <c r="E246" i="1"/>
  <c r="E247" i="1"/>
  <c r="E248" i="1"/>
  <c r="F249" i="1"/>
  <c r="E249" i="1"/>
  <c r="H249" i="1"/>
  <c r="J249" i="1"/>
  <c r="K249" i="1"/>
  <c r="E250" i="1"/>
  <c r="F251" i="1"/>
  <c r="E251" i="1"/>
  <c r="H251" i="1"/>
  <c r="J251" i="1"/>
  <c r="K251" i="1"/>
  <c r="E252" i="1"/>
  <c r="E253" i="1"/>
  <c r="F257" i="1"/>
  <c r="F256" i="1"/>
  <c r="H257" i="1"/>
  <c r="H256" i="1"/>
  <c r="E257" i="1"/>
  <c r="J257" i="1"/>
  <c r="J256" i="1"/>
  <c r="K257" i="1"/>
  <c r="E258" i="1"/>
  <c r="F259" i="1"/>
  <c r="H259" i="1"/>
  <c r="J259" i="1"/>
  <c r="K259" i="1"/>
  <c r="K256" i="1"/>
  <c r="K255" i="1"/>
  <c r="E260" i="1"/>
  <c r="E261" i="1"/>
  <c r="E262" i="1"/>
  <c r="E263" i="1"/>
  <c r="E264" i="1"/>
  <c r="F265" i="1"/>
  <c r="H265" i="1"/>
  <c r="J265" i="1"/>
  <c r="K265" i="1"/>
  <c r="E266" i="1"/>
  <c r="F267" i="1"/>
  <c r="J267" i="1"/>
  <c r="K267" i="1"/>
  <c r="E268" i="1"/>
  <c r="F273" i="1"/>
  <c r="F272" i="1"/>
  <c r="I272" i="1"/>
  <c r="J272" i="1"/>
  <c r="E274" i="1"/>
  <c r="E275" i="1"/>
  <c r="E276" i="1"/>
  <c r="E278" i="1"/>
  <c r="E279" i="1"/>
  <c r="E280" i="1"/>
  <c r="E281" i="1"/>
  <c r="I282" i="1"/>
  <c r="F283" i="1"/>
  <c r="F282" i="1"/>
  <c r="H283" i="1"/>
  <c r="H282" i="1"/>
  <c r="E282" i="1"/>
  <c r="E283" i="1"/>
  <c r="J283" i="1"/>
  <c r="J282" i="1"/>
  <c r="K283" i="1"/>
  <c r="E284" i="1"/>
  <c r="E285" i="1"/>
  <c r="E286" i="1"/>
  <c r="F287" i="1"/>
  <c r="H287" i="1"/>
  <c r="I287" i="1"/>
  <c r="J287" i="1"/>
  <c r="K287" i="1"/>
  <c r="E288" i="1"/>
  <c r="F289" i="1"/>
  <c r="E289" i="1"/>
  <c r="J289" i="1"/>
  <c r="E290" i="1"/>
  <c r="E291" i="1"/>
  <c r="E292" i="1"/>
  <c r="E293" i="1"/>
  <c r="F295" i="1"/>
  <c r="E295" i="1"/>
  <c r="H295" i="1"/>
  <c r="J295" i="1"/>
  <c r="K295" i="1"/>
  <c r="E296" i="1"/>
  <c r="E297" i="1"/>
  <c r="E298" i="1"/>
  <c r="E299" i="1"/>
  <c r="E300" i="1"/>
  <c r="E301" i="1"/>
  <c r="E302" i="1"/>
  <c r="E303" i="1"/>
  <c r="E304" i="1"/>
  <c r="E305" i="1"/>
  <c r="F307" i="1"/>
  <c r="E307" i="1"/>
  <c r="H307" i="1"/>
  <c r="J307" i="1"/>
  <c r="K307" i="1"/>
  <c r="E308" i="1"/>
  <c r="E309" i="1"/>
  <c r="E310" i="1"/>
  <c r="E311" i="1"/>
  <c r="F313" i="1"/>
  <c r="H313" i="1"/>
  <c r="J313" i="1"/>
  <c r="K313" i="1"/>
  <c r="F316" i="1"/>
  <c r="E316" i="1"/>
  <c r="H316" i="1"/>
  <c r="J316" i="1"/>
  <c r="K316" i="1"/>
  <c r="E317" i="1"/>
  <c r="E318" i="1"/>
  <c r="E319" i="1"/>
  <c r="E320" i="1"/>
  <c r="E321" i="1"/>
  <c r="E322" i="1"/>
  <c r="J326" i="1"/>
  <c r="E327" i="1"/>
  <c r="E328" i="1"/>
  <c r="F329" i="1"/>
  <c r="F326" i="1"/>
  <c r="F325" i="1"/>
  <c r="H329" i="1"/>
  <c r="H326" i="1"/>
  <c r="J329" i="1"/>
  <c r="K329" i="1"/>
  <c r="K326" i="1"/>
  <c r="E330" i="1"/>
  <c r="F331" i="1"/>
  <c r="H331" i="1"/>
  <c r="E331" i="1"/>
  <c r="J331" i="1"/>
  <c r="K331" i="1"/>
  <c r="E332" i="1"/>
  <c r="E333" i="1"/>
  <c r="E334" i="1"/>
  <c r="E335" i="1"/>
  <c r="E336" i="1"/>
  <c r="H337" i="1"/>
  <c r="E338" i="1"/>
  <c r="F339" i="1"/>
  <c r="H339" i="1"/>
  <c r="J339" i="1"/>
  <c r="E342" i="1"/>
  <c r="E344" i="1"/>
  <c r="F345" i="1"/>
  <c r="F337" i="1"/>
  <c r="H345" i="1"/>
  <c r="J345" i="1"/>
  <c r="K345" i="1"/>
  <c r="K337" i="1"/>
  <c r="K325" i="1"/>
  <c r="K324" i="1"/>
  <c r="E324" i="1"/>
  <c r="E346" i="1"/>
  <c r="E347" i="1"/>
  <c r="E348" i="1"/>
  <c r="E349" i="1"/>
  <c r="E350" i="1"/>
  <c r="K351" i="1"/>
  <c r="E351" i="1"/>
  <c r="E352" i="1"/>
  <c r="E353" i="1"/>
  <c r="E354" i="1"/>
  <c r="E355" i="1"/>
  <c r="E356" i="1"/>
  <c r="E357" i="1"/>
  <c r="E358" i="1"/>
  <c r="E359" i="1"/>
  <c r="E360" i="1"/>
  <c r="E361" i="1"/>
  <c r="J364" i="1"/>
  <c r="J363" i="1"/>
  <c r="J375" i="1"/>
  <c r="F365" i="1"/>
  <c r="F364" i="1"/>
  <c r="F363" i="1"/>
  <c r="H365" i="1"/>
  <c r="E365" i="1"/>
  <c r="E364" i="1"/>
  <c r="E363" i="1"/>
  <c r="J365" i="1"/>
  <c r="K365" i="1"/>
  <c r="K364" i="1"/>
  <c r="K363" i="1"/>
  <c r="E366" i="1"/>
  <c r="I374" i="1"/>
  <c r="I375" i="1"/>
  <c r="E265" i="1"/>
  <c r="K187" i="1"/>
  <c r="E200" i="1"/>
  <c r="E201" i="1"/>
  <c r="F375" i="1"/>
  <c r="K376" i="1"/>
  <c r="E67" i="1"/>
  <c r="F65" i="1"/>
  <c r="K375" i="1"/>
  <c r="K377" i="1"/>
  <c r="F99" i="1"/>
  <c r="E99" i="1"/>
  <c r="F72" i="1"/>
  <c r="F33" i="1"/>
  <c r="J255" i="1"/>
  <c r="J122" i="1"/>
  <c r="J120" i="1"/>
  <c r="J17" i="1"/>
  <c r="H364" i="1"/>
  <c r="H363" i="1"/>
  <c r="H325" i="1"/>
  <c r="H324" i="1"/>
  <c r="E235" i="1"/>
  <c r="F221" i="1"/>
  <c r="E221" i="1"/>
  <c r="E209" i="1"/>
  <c r="E150" i="1"/>
  <c r="F142" i="1"/>
  <c r="E101" i="1"/>
  <c r="H93" i="1"/>
  <c r="H92" i="1"/>
  <c r="E68" i="1"/>
  <c r="E35" i="1"/>
  <c r="E27" i="1"/>
  <c r="E22" i="1"/>
  <c r="F18" i="1"/>
  <c r="E259" i="1"/>
  <c r="E116" i="1"/>
  <c r="E74" i="1"/>
  <c r="F220" i="1"/>
  <c r="E220" i="1"/>
  <c r="H375" i="1"/>
  <c r="H377" i="1"/>
  <c r="F64" i="1"/>
  <c r="K207" i="1"/>
  <c r="H112" i="1"/>
  <c r="E112" i="1"/>
  <c r="E94" i="1"/>
  <c r="E287" i="1"/>
  <c r="E277" i="1"/>
  <c r="E90" i="1"/>
  <c r="E97" i="1"/>
  <c r="E96" i="1"/>
  <c r="K93" i="1"/>
  <c r="K92" i="1"/>
  <c r="K99" i="1"/>
  <c r="E135" i="1"/>
  <c r="H142" i="1"/>
  <c r="H272" i="1"/>
  <c r="E207" i="1"/>
  <c r="K193" i="1"/>
  <c r="G371" i="1"/>
  <c r="E191" i="1"/>
  <c r="E182" i="1"/>
  <c r="E177" i="1"/>
  <c r="H173" i="1"/>
  <c r="K160" i="1"/>
  <c r="H149" i="1"/>
  <c r="K122" i="1"/>
  <c r="H132" i="1"/>
  <c r="E132" i="1"/>
  <c r="H126" i="1"/>
  <c r="H131" i="1"/>
  <c r="E267" i="1"/>
  <c r="E123" i="1"/>
  <c r="E89" i="1"/>
  <c r="K86" i="1"/>
  <c r="K85" i="1"/>
  <c r="K80" i="1"/>
  <c r="K82" i="1"/>
  <c r="I80" i="1"/>
  <c r="H88" i="1"/>
  <c r="E88" i="1"/>
  <c r="E86" i="1"/>
  <c r="E81" i="1"/>
  <c r="E83" i="1"/>
  <c r="E53" i="1"/>
  <c r="K21" i="1"/>
  <c r="E21" i="1"/>
  <c r="E60" i="1"/>
  <c r="E59" i="1"/>
  <c r="E58" i="1"/>
  <c r="E40" i="1"/>
  <c r="E18" i="1"/>
  <c r="E19" i="1"/>
  <c r="H255" i="1"/>
  <c r="K173" i="1"/>
  <c r="H122" i="1"/>
  <c r="H85" i="1"/>
  <c r="H80" i="1"/>
  <c r="H79" i="1"/>
  <c r="H78" i="1"/>
  <c r="I39" i="1"/>
  <c r="I38" i="1"/>
  <c r="H120" i="1"/>
  <c r="H82" i="1"/>
  <c r="E85" i="1"/>
  <c r="E39" i="1"/>
  <c r="I255" i="1"/>
  <c r="E272" i="1"/>
  <c r="H368" i="1"/>
  <c r="H371" i="1"/>
  <c r="E38" i="1"/>
  <c r="I37" i="1"/>
  <c r="E37" i="1"/>
  <c r="K120" i="1"/>
  <c r="K79" i="1"/>
  <c r="K78" i="1"/>
  <c r="E65" i="1"/>
  <c r="J377" i="1"/>
  <c r="F324" i="1"/>
  <c r="E149" i="1"/>
  <c r="I122" i="1"/>
  <c r="I120" i="1"/>
  <c r="I79" i="1"/>
  <c r="I78" i="1"/>
  <c r="E93" i="1"/>
  <c r="F92" i="1"/>
  <c r="E92" i="1"/>
  <c r="F82" i="1"/>
  <c r="E73" i="1"/>
  <c r="E26" i="1"/>
  <c r="F17" i="1"/>
  <c r="G372" i="1"/>
  <c r="K17" i="1"/>
  <c r="K16" i="1"/>
  <c r="K15" i="1"/>
  <c r="E326" i="1"/>
  <c r="E72" i="1"/>
  <c r="F71" i="1"/>
  <c r="I377" i="1"/>
  <c r="I376" i="1"/>
  <c r="E34" i="1"/>
  <c r="J33" i="1"/>
  <c r="J16" i="1"/>
  <c r="J15" i="1"/>
  <c r="I17" i="1"/>
  <c r="I16" i="1"/>
  <c r="I15" i="1"/>
  <c r="J337" i="1"/>
  <c r="J325" i="1"/>
  <c r="E337" i="1"/>
  <c r="E176" i="1"/>
  <c r="F173" i="1"/>
  <c r="E173" i="1"/>
  <c r="J80" i="1"/>
  <c r="J82" i="1"/>
  <c r="E64" i="1"/>
  <c r="E208" i="1"/>
  <c r="E345" i="1"/>
  <c r="E375" i="1"/>
  <c r="F255" i="1"/>
  <c r="E255" i="1"/>
  <c r="E256" i="1"/>
  <c r="H376" i="1"/>
  <c r="H17" i="1"/>
  <c r="H16" i="1"/>
  <c r="H15" i="1"/>
  <c r="F160" i="1"/>
  <c r="E160" i="1"/>
  <c r="E143" i="1"/>
  <c r="E154" i="1"/>
  <c r="E329" i="1"/>
  <c r="E188" i="1"/>
  <c r="F126" i="1"/>
  <c r="J324" i="1"/>
  <c r="J78" i="1"/>
  <c r="E325" i="1"/>
  <c r="J370" i="1"/>
  <c r="J76" i="1"/>
  <c r="I370" i="1"/>
  <c r="I76" i="1"/>
  <c r="F16" i="1"/>
  <c r="E17" i="1"/>
  <c r="E82" i="1"/>
  <c r="E33" i="1"/>
  <c r="H76" i="1"/>
  <c r="H378" i="1"/>
  <c r="H370" i="1"/>
  <c r="H372" i="1"/>
  <c r="F122" i="1"/>
  <c r="E126" i="1"/>
  <c r="I368" i="1"/>
  <c r="I371" i="1"/>
  <c r="K371" i="1"/>
  <c r="K368" i="1"/>
  <c r="E71" i="1"/>
  <c r="F374" i="1"/>
  <c r="K76" i="1"/>
  <c r="K370" i="1"/>
  <c r="K372" i="1"/>
  <c r="F80" i="1"/>
  <c r="K378" i="1"/>
  <c r="F15" i="1"/>
  <c r="E16" i="1"/>
  <c r="E374" i="1"/>
  <c r="F376" i="1"/>
  <c r="E376" i="1"/>
  <c r="F377" i="1"/>
  <c r="E377" i="1"/>
  <c r="E80" i="1"/>
  <c r="F120" i="1"/>
  <c r="F79" i="1"/>
  <c r="F78" i="1"/>
  <c r="E122" i="1"/>
  <c r="E120" i="1"/>
  <c r="I372" i="1"/>
  <c r="J371" i="1"/>
  <c r="J372" i="1"/>
  <c r="J368" i="1"/>
  <c r="J378" i="1"/>
  <c r="F371" i="1"/>
  <c r="E78" i="1"/>
  <c r="F368" i="1"/>
  <c r="F379" i="1"/>
  <c r="F370" i="1"/>
  <c r="F372" i="1"/>
  <c r="E15" i="1"/>
  <c r="F76" i="1"/>
  <c r="E79" i="1"/>
  <c r="F378" i="1"/>
  <c r="E371" i="1"/>
  <c r="E368" i="1"/>
  <c r="E370" i="1"/>
  <c r="E372" i="1"/>
  <c r="E76" i="1"/>
  <c r="E378" i="1"/>
</calcChain>
</file>

<file path=xl/sharedStrings.xml><?xml version="1.0" encoding="utf-8"?>
<sst xmlns="http://schemas.openxmlformats.org/spreadsheetml/2006/main" count="399" uniqueCount="369">
  <si>
    <t>Ознака ОП</t>
  </si>
  <si>
    <t>Број конта</t>
  </si>
  <si>
    <t>Приходи из буџета</t>
  </si>
  <si>
    <t xml:space="preserve"> 5001      </t>
  </si>
  <si>
    <t>ТЕКУЋИ ПРИХОДИ И ПРИМАЊА ОД ПРОДАЈЕ НЕФИНАНСИЈСКЕ ИМОВИНЕ (5002 + 5104)</t>
  </si>
  <si>
    <t>ТЕКУЋИ ПРИХОДИ (5003 + 5047 + 5057 + 5067 + 5092 + 5097 + 5101)</t>
  </si>
  <si>
    <t>5067      </t>
  </si>
  <si>
    <t>ДРУГИ ПРИХОДИ (5068 + 5075 + 5080 + 5087 + 5090)</t>
  </si>
  <si>
    <t>5068      </t>
  </si>
  <si>
    <t>ПРИХОДИ ОД ИМОВИНЕ (од 5069 до 5074)</t>
  </si>
  <si>
    <t>5072      </t>
  </si>
  <si>
    <t>Приход од имовине који припада имаоцима полиса осигурања</t>
  </si>
  <si>
    <t>5075      </t>
  </si>
  <si>
    <t>ПРИХОДИ ОД ПРОДАЈЕ ДОБАРА И УСЛУГА (од 5076 до 5079)</t>
  </si>
  <si>
    <t>5076      </t>
  </si>
  <si>
    <t>Приходи од продаје добара и услуга или закупа од стране тржишних организација</t>
  </si>
  <si>
    <t>5078      </t>
  </si>
  <si>
    <t>Споредне продаје добара и услуга које врше државне нетржишне јединице</t>
  </si>
  <si>
    <t>5080      </t>
  </si>
  <si>
    <t>НОВЧАНЕ КАЗНЕ И ОДУЗЕТА ИМОВИНСКА КОРИСТ (од 5081 до 5086)</t>
  </si>
  <si>
    <t>5086      </t>
  </si>
  <si>
    <t>Остале новчане казне, пенали и приходи од одузете имовинске користи</t>
  </si>
  <si>
    <t>5092      </t>
  </si>
  <si>
    <t>МЕМОРАНДУМСКЕ СТАВКЕ ЗА РЕФУНДАЦИЈУ РАСХОДА (5093 + 5095)</t>
  </si>
  <si>
    <t>5093      </t>
  </si>
  <si>
    <t>МЕМОРАНДУМСКЕ СТАВКЕ ЗА РЕФУНДАЦИЈУ РАСХОДА (5094)</t>
  </si>
  <si>
    <t>5094      </t>
  </si>
  <si>
    <t>Меморандумске ставке за рефундацију расхода</t>
  </si>
  <si>
    <t>5097      </t>
  </si>
  <si>
    <t>ТРАНСФЕРИ ИЗМЕЂУ БУЏЕТСКИХ КОРИСНИКА НА ИСТОМ НИВОУ (5098)</t>
  </si>
  <si>
    <t>5098      </t>
  </si>
  <si>
    <t>ТРАНСФЕРИ ИЗМЕЂУ БУЏЕТСКИХ КОРИСНИКА НА ИСТОМ НИВОУ (5099 + 5100)</t>
  </si>
  <si>
    <t>5099      </t>
  </si>
  <si>
    <t>Трансфери између буџетских корисника на истом нивоу</t>
  </si>
  <si>
    <t>5101      </t>
  </si>
  <si>
    <t>ПРИХОДИ ИЗ БУЏЕТА (5102)</t>
  </si>
  <si>
    <t>5102      </t>
  </si>
  <si>
    <t>ПРИХОДИ ИЗ БУЏЕТА (5103)</t>
  </si>
  <si>
    <t>5103      </t>
  </si>
  <si>
    <t>ПРИМАЊА ОД ПРОДАЈЕ НЕФИНАНСИЈСКЕ ИМОВИНЕ (5105 + 5112 + 5119 + 5122)</t>
  </si>
  <si>
    <t>5105      </t>
  </si>
  <si>
    <t>ПРИМАЊА ОД ПРОДАЈЕ ОСНОВНИХ СРЕДСТАВА (5106 + 5108 + 5110)</t>
  </si>
  <si>
    <t>5110      </t>
  </si>
  <si>
    <t>ПРИМАЊА ОД ПРОДАЈЕ ОСТАЛИХ ОСНОВНИХ СРЕДСТАВА (5111)</t>
  </si>
  <si>
    <t>5111      </t>
  </si>
  <si>
    <t>Примања од продаје осталих основних средстава</t>
  </si>
  <si>
    <t>ПРИМАЊА ОД ЗАДУЖИВАЊА И ПРОДАЈЕ ФИНАНСИЈСКЕ ИМОВИНЕ (5130 + 5149)</t>
  </si>
  <si>
    <t>5149      </t>
  </si>
  <si>
    <t>ПРИМАЊА ОД ПРОДАЈЕ ФИНАНСИЈСКЕ ИМОВИНЕ (5150 + 5160)</t>
  </si>
  <si>
    <t>5150      </t>
  </si>
  <si>
    <t xml:space="preserve">ПРИМАЊА ОД ПРОДАЈЕ ДОМАЋЕ ФИНАНСИЈСКЕ ИМОВИНЕ (од 5151 до 5159) </t>
  </si>
  <si>
    <t>5156      </t>
  </si>
  <si>
    <t xml:space="preserve">Примања од оптлате кредита датих физичким лицима и домаћинствима у земљи </t>
  </si>
  <si>
    <t>5169      </t>
  </si>
  <si>
    <t>УКУПНИ ПРИХОДИ И ПРИМАЊА (5001 + 5129)</t>
  </si>
  <si>
    <t>ТЕКУЋИ РАСХОДИ И ИЗДАЦИ ЗА НЕФИНАНСИЈСКЕ ИМОВИНЕ (5171 + 5339)</t>
  </si>
  <si>
    <t>ТЕКУЋИ РАСХОДИ (5172 + 5194 + 5239 + 5254 + 5278 + 5291 + 5307 + 5322)</t>
  </si>
  <si>
    <t>РАСХОДИ ЗА ЗАПОСЛЕНЕ (5173 + 5175 + 5179 + 5181 + 5186 + 5188 + 5190 + 5192)</t>
  </si>
  <si>
    <t>ПЛАТЕ, ДОДАЦИ И НАКНАДЕ ЗАПОСЛЕНИХ (ЗАРАДЕ)  (5174)</t>
  </si>
  <si>
    <t>Плате, додаци и накнаде запослених</t>
  </si>
  <si>
    <t>СОЦИЈАЛНИ ДОПРИНОСИ НА ТЕРЕТ ПОСЛОДАВЦА (од 5176 до 5178)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</si>
  <si>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</si>
  <si>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</si>
  <si>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</si>
  <si>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(5180)</t>
  </si>
  <si>
    <t>Накнаде у натури</t>
  </si>
  <si>
    <t>СОЦИЈАЛНА ДАВАЊА ЗАПОСЛЕНИМА (од 5182 до 5185)</t>
  </si>
  <si>
    <t>Исплата накнада за време одсуствовања с посла на терет фондова</t>
  </si>
  <si>
    <t>Отпремнине и помоћи</t>
  </si>
  <si>
    <t>НАКНАДЕ ТРОШКОВА ЗА ЗАПОСЛЕНЕ (5187)</t>
  </si>
  <si>
    <t>Накнаде трошкова за запослене</t>
  </si>
  <si>
    <t>НАГРАДЕ ЗАПОСЛЕНИМА И ОСТАЛИ ПОСЕБНИ РАСХОДИ (5189)</t>
  </si>
  <si>
    <t>Награде запосленима и остали посебни расходи</t>
  </si>
  <si>
    <t xml:space="preserve">КОРИШЋЕЊЕ УСЛУГА И РОБА (5195 + 5203 + 5209 + 5218 + 5226 + 5229) </t>
  </si>
  <si>
    <t>СТАЛНИ ТРОШКОВИ (од 5196 до 5202)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</si>
  <si>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</si>
  <si>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</si>
  <si>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</si>
  <si>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</si>
  <si>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</si>
  <si>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ТРОШКОВИ ПУТОВАЊА (од 5204 до 5208)</t>
  </si>
  <si>
    <t>Трошкови службених путовања у земљи</t>
  </si>
  <si>
    <t>Трошкови службених путовања у иностранство</t>
  </si>
  <si>
    <t>УСЛУГЕ ПО УГОВОРУ (од 5210 до 5217)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</si>
  <si>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</si>
  <si>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</si>
  <si>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</si>
  <si>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</si>
  <si>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</si>
  <si>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</si>
  <si>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</si>
  <si>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5219 до 5225)</t>
  </si>
  <si>
    <t>Медицинске услуге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</si>
  <si>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</si>
  <si>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</si>
  <si>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(5227 + 5228)</t>
  </si>
  <si>
    <t>Текуће поправке и одржавање опреме</t>
  </si>
  <si>
    <t>МАТЕРИЈАЛ (од 5230 до 5238)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</si>
  <si>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</si>
  <si>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</si>
  <si>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</si>
  <si>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</si>
  <si>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</si>
  <si>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</si>
  <si>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(5240 + 5244 + 5246 + 5248 + 5252)</t>
  </si>
  <si>
    <t>АМОРТИЗАЦИЈА НЕКРЕТНИНА И ОПРЕМЕ (од 5241 до 5243)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</si>
  <si>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</si>
  <si>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</si>
  <si>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</si>
  <si>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 (5245)</t>
  </si>
  <si>
    <t>Амортизација култивисане имовине</t>
  </si>
  <si>
    <t>УПОТРЕБА ПРИРОДНЕ ИМОВИНЕ (од 5249 до 5251)</t>
  </si>
  <si>
    <t>Употреба земљишта</t>
  </si>
  <si>
    <t>АМОРТИЗАЦИЈА НЕМАТЕРИЈАЛНЕ ИМОВИНЕ (5253)</t>
  </si>
  <si>
    <t>Амортизација нематеријалне имовине</t>
  </si>
  <si>
    <t>ОТПЛАТА КАМАТА И ПРАТЕЋИ ТРОШКОВИ ЗАДУЖИВАЊА (5255 + 5265 + 5272 + 5274)</t>
  </si>
  <si>
    <t>ПРАТЕЋИ ТРОШКОВИ ЗАДУЖИВАЊА (од 5275 до 5277)</t>
  </si>
  <si>
    <t>Негативне курсне разлике</t>
  </si>
  <si>
    <t>Казне за кашњење</t>
  </si>
  <si>
    <t>Таксе које проистичу из задуживања</t>
  </si>
  <si>
    <t>ОСТАЛИ РАСХОДИ (5323 + 5326 + 5330 + 5332 + 5335 + 5337)</t>
  </si>
  <si>
    <t>ПОРЕЗИ, ОБАВЕЗНЕ ТАКСЕ И КАЗНЕ (од 5327 до 5329)</t>
  </si>
  <si>
    <t>Остали порези</t>
  </si>
  <si>
    <t>Обавезне таксе</t>
  </si>
  <si>
    <t>Новчане казне</t>
  </si>
  <si>
    <t>НОВЧАНЕ КАЗНЕ И ПЕНАЛИ ПО РЕШЕЊУ СУДОВА (5331)</t>
  </si>
  <si>
    <t xml:space="preserve">Новчане казне и пенали по решењу судова </t>
  </si>
  <si>
    <t>ИЗДАЦИ ЗА НЕФИНАНСИЈСКУ ИМОВИНУ (5340 + 5362 + 5371 + 5374 + 5382)</t>
  </si>
  <si>
    <t xml:space="preserve"> ОСНОВНА СРЕДСТВА (5341 + 5346 + 5356 + 5358 + 5360)</t>
  </si>
  <si>
    <t>ЗГРАДЕ И ГРАЂЕВИНСКИ ОБЈЕКТИ (од 5342 до 5345)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</si>
  <si>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</si>
  <si>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</si>
  <si>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</si>
  <si>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</si>
  <si>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5347 до 5355)</t>
  </si>
  <si>
    <t>Опрема за саобраћај</t>
  </si>
  <si>
    <t>Административна опрема</t>
  </si>
  <si>
    <t xml:space="preserve">Опрема за заштиту животне средине </t>
  </si>
  <si>
    <t>Медицинска и лабораторијска опрема</t>
  </si>
  <si>
    <t>ОСТАЛЕ НЕКРЕТНИНЕ И ОПРЕМА (5357)</t>
  </si>
  <si>
    <t>Остале некретнине и опрема</t>
  </si>
  <si>
    <t>НЕМАТЕРИЈАЛНА ИМОВИНА (5361)</t>
  </si>
  <si>
    <t>Нематеријална имовине</t>
  </si>
  <si>
    <t>ЗАЛИХЕ (5363 + 5365 + 5369)</t>
  </si>
  <si>
    <t>РОБНЕ РЕЗЕРВЕ (5364)</t>
  </si>
  <si>
    <t>Робне резерве</t>
  </si>
  <si>
    <t>ПРИРОДНА ИМОВИНА (5375 + 5377 + 5379)</t>
  </si>
  <si>
    <t>ЗЕМЉИШТЕ (5376)</t>
  </si>
  <si>
    <t>Земљиште</t>
  </si>
  <si>
    <t>НЕФИНАНСИЈСКА ИМОВИНА КОЈА СЕ ФИНАНСИРА ИЗ СРЕДСТАВА ЗА РЕАЛИЗАЦИЈУ НАЦИОНАЛНОГ ИНВЕСТИЦИОНОГ ПЛАНА (5383)</t>
  </si>
  <si>
    <t>НЕФИНАНСИЈСКА ИМОВИНА КОЈА СЕ ФИНАНСИРА ИЗ СРЕДСТАВА ЗА РЕАЛИЗАЦИЈУ НАЦИОНАЛНОГ ИНВЕСТИЦИОНОГ ПЛАНА (5384)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</si>
  <si>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</si>
  <si>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(5386 + 5409)</t>
  </si>
  <si>
    <t>Кредити физичким лицима и домаћинствима у земљи</t>
  </si>
  <si>
    <t>УКУПНИ РАСХОДИ И ИЗДАЦИ (5170 + 5385)</t>
  </si>
  <si>
    <t>ТЕКУЋИ ПРИХОДИ И ПРИМАЊА ОД ПРОДАЈЕ НЕФИНАНСИЈСКЕ ИМОВИНЕ  (5001)</t>
  </si>
  <si>
    <t>ТЕКУЋИ РАСХОДИ И ИЗДАЦИ ЗА НЕФИНАНСИЈСКУ ИМОВИНУ (5170)</t>
  </si>
  <si>
    <t>Вишак прихода и примања – буџетски суфицит (5432 - 5433) &gt; 0</t>
  </si>
  <si>
    <t>Мањак прихода и примања –буџетски дефицит (5433 - 5432) &gt; 0</t>
  </si>
  <si>
    <t>ПРИМАЊА ОД ЗАДУЖИВАЊА И ПРОДАЈЕ ФИНАНСИЈСКЕ ИМОВИНЕ (5129)</t>
  </si>
  <si>
    <t>ИЗДАЦИ ЗА ОТПЛАТУ ГЛАВНИЦЕ И НАБАВКУ ФИНАНСИЈСКЕ ИМОВИНЕ (5385)</t>
  </si>
  <si>
    <t>ВИШАК ПРИМАЊА (5436 - 5437) &gt; 0</t>
  </si>
  <si>
    <t>МАЊАК ПРИМАЊА (5437 - 5436) &gt; 0</t>
  </si>
  <si>
    <t>ВИШАК НОВЧАНИХ ПРИЛИВА (5169 - 5431) &gt; 0</t>
  </si>
  <si>
    <t>МАЊАК НОВЧАНИХ ПРИЛИВА (5431 -5169) &gt; 0</t>
  </si>
  <si>
    <t>Укупно</t>
  </si>
  <si>
    <t>Буџет</t>
  </si>
  <si>
    <t>Донације</t>
  </si>
  <si>
    <t>Сопствена средства</t>
  </si>
  <si>
    <t>РФЗО</t>
  </si>
  <si>
    <t>Приходи од наплате осигурања</t>
  </si>
  <si>
    <t>Сопствени приходи остварени од продаје услуга</t>
  </si>
  <si>
    <t>Приходи од осталих активности</t>
  </si>
  <si>
    <t>Приходи од казни, пенала и одузете имовинске користи</t>
  </si>
  <si>
    <t>Рефундације боловања и породиљског одсуства</t>
  </si>
  <si>
    <t>Приходи од продаје основних средстава</t>
  </si>
  <si>
    <t>Поврат позајмице</t>
  </si>
  <si>
    <t>Бруто зараде запослених</t>
  </si>
  <si>
    <t>Допринос ПИО на терет послодавца</t>
  </si>
  <si>
    <t>Допринос за незапосленост на терет послодавца</t>
  </si>
  <si>
    <t>Зараде запослених са доприносима на терет послодавца</t>
  </si>
  <si>
    <t>Роба и услуге које обезбеђује послодавац</t>
  </si>
  <si>
    <t>Поклони за децу запослених</t>
  </si>
  <si>
    <t>Превоз на посао и са посла (маркице)</t>
  </si>
  <si>
    <t>Породиљско одсуство</t>
  </si>
  <si>
    <t>Боловање преко 30 дана</t>
  </si>
  <si>
    <t>Одржавање трудноће</t>
  </si>
  <si>
    <t>Боловање преко 30 дана (65%)</t>
  </si>
  <si>
    <t>Отпремнине приликом одласка у пензију</t>
  </si>
  <si>
    <t>Накнада за превоз на посао и са посла (готовина)</t>
  </si>
  <si>
    <t>Јубиларне награде</t>
  </si>
  <si>
    <t>Остале награде запосленима</t>
  </si>
  <si>
    <t>Трошкови платног промета</t>
  </si>
  <si>
    <t>Услуге за електричну енергију</t>
  </si>
  <si>
    <t>Трошкови грејања</t>
  </si>
  <si>
    <t>Централно грејање</t>
  </si>
  <si>
    <t>Услуге водовода и канализације</t>
  </si>
  <si>
    <t>Услуге редовног одржавања и старања</t>
  </si>
  <si>
    <t>Дератизација</t>
  </si>
  <si>
    <t>Одвоз отпада</t>
  </si>
  <si>
    <t>Остале комуналне услуге</t>
  </si>
  <si>
    <t>Допринос за коришћење грађевинског земљишта</t>
  </si>
  <si>
    <t>Телефони</t>
  </si>
  <si>
    <t>Телефони, телефакс и слично</t>
  </si>
  <si>
    <t>Интернет и слично</t>
  </si>
  <si>
    <t>Услуге мобилног телефона</t>
  </si>
  <si>
    <t>Услуге поште и доставе</t>
  </si>
  <si>
    <t>Пошта</t>
  </si>
  <si>
    <t>Осигурање имовине</t>
  </si>
  <si>
    <t>Осигурање запослених</t>
  </si>
  <si>
    <t>Осигурање зграда</t>
  </si>
  <si>
    <t>Осигурање возила</t>
  </si>
  <si>
    <t>Осигурање опреме</t>
  </si>
  <si>
    <t>Осигурање запослених у случају повреде на раду</t>
  </si>
  <si>
    <t>Трошкови дневница на службеном путу</t>
  </si>
  <si>
    <t>Трошкови превоза на службеном путу</t>
  </si>
  <si>
    <t>Трошкови смештаја на службеном путу</t>
  </si>
  <si>
    <t>Остале услуге службеног превоза</t>
  </si>
  <si>
    <t>Услуге за израду софтвера</t>
  </si>
  <si>
    <t>Услуге одржавања рачунара</t>
  </si>
  <si>
    <t>Котизације</t>
  </si>
  <si>
    <t>Друге услуге образовања и усавршавања</t>
  </si>
  <si>
    <t>Услуге штампања</t>
  </si>
  <si>
    <t>Часописи</t>
  </si>
  <si>
    <t>Услуге рекламе и пропаганде</t>
  </si>
  <si>
    <t>Објављивање тендера и информативних огласа</t>
  </si>
  <si>
    <t>Адвокатске услуге</t>
  </si>
  <si>
    <t>Правно заступање пред домаћим судовима</t>
  </si>
  <si>
    <t>Остале стручне услуге</t>
  </si>
  <si>
    <t>Управни, надзорни одбори и комисије</t>
  </si>
  <si>
    <t>Допунски рад, уговор о делу</t>
  </si>
  <si>
    <t>Прање веша</t>
  </si>
  <si>
    <t>Здравствена заштита по уговору</t>
  </si>
  <si>
    <t>Текуће поправке одржавања зграда и објеката</t>
  </si>
  <si>
    <t>Столарски радови</t>
  </si>
  <si>
    <t>Радови на крову</t>
  </si>
  <si>
    <t>Зидарски радови</t>
  </si>
  <si>
    <t>Молерски радови</t>
  </si>
  <si>
    <t>Радови на водоводу и канализацији</t>
  </si>
  <si>
    <t>Електричне инсталације</t>
  </si>
  <si>
    <t>Радови на комуникацијским инсталацијама</t>
  </si>
  <si>
    <t>Остале услуге и материјали</t>
  </si>
  <si>
    <t>Текуће поправке и одржавање осталих објеката</t>
  </si>
  <si>
    <t>Текуће поправке и одржавање зграда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</si>
  <si>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</si>
  <si>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</si>
  <si>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</si>
  <si>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</si>
  <si>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Остале поправке и одржавање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</si>
  <si>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</si>
  <si>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</si>
  <si>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</si>
  <si>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</si>
  <si>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</si>
  <si>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</si>
  <si>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</si>
  <si>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</si>
  <si>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Остале поправке и одржавање административне опреме</t>
  </si>
  <si>
    <t>Текуће оправке и одржавање опреме за очување животне средине</t>
  </si>
  <si>
    <t>Текуће поправке и одржавање опреме за очување животне средине</t>
  </si>
  <si>
    <t>Канцеларијски материјал</t>
  </si>
  <si>
    <t>Одећа, обућа и униформе</t>
  </si>
  <si>
    <t>Радне униформе</t>
  </si>
  <si>
    <t>Службена одећа</t>
  </si>
  <si>
    <t>Униформе</t>
  </si>
  <si>
    <t>ХТЗ опрема</t>
  </si>
  <si>
    <t>Стручна литература за редовне потребе запослених</t>
  </si>
  <si>
    <t>Бензин</t>
  </si>
  <si>
    <t>Лекови на рецепт</t>
  </si>
  <si>
    <t>Лекови са листе лекова</t>
  </si>
  <si>
    <t>Цитостатици</t>
  </si>
  <si>
    <t>Лекови са Ц листе по посебном режиму</t>
  </si>
  <si>
    <t>Санитетски материјал</t>
  </si>
  <si>
    <t>Лабораторијски материјал</t>
  </si>
  <si>
    <t>РТГ филмови</t>
  </si>
  <si>
    <t>Материјал за одржавање хигијене</t>
  </si>
  <si>
    <t>Инвентар за одржавање хигијене</t>
  </si>
  <si>
    <t>Остали материјал за одржавање хигијене</t>
  </si>
  <si>
    <t>Храна</t>
  </si>
  <si>
    <t>Материјал за угоститељство</t>
  </si>
  <si>
    <t>Потрошни материјал</t>
  </si>
  <si>
    <t>Резервни делови</t>
  </si>
  <si>
    <t>Алат и инвентар</t>
  </si>
  <si>
    <t>Остали материјали за посебне намене</t>
  </si>
  <si>
    <t>Капитално одржавање пословних зграда и пословног простора</t>
  </si>
  <si>
    <t>Планирање и праћење пројекта</t>
  </si>
  <si>
    <t>Процене изводљивости</t>
  </si>
  <si>
    <t>Идејни пројекат</t>
  </si>
  <si>
    <t>Стручна оцена и коментари</t>
  </si>
  <si>
    <t>Пројектна документација</t>
  </si>
  <si>
    <t>Канцеларијска опрема</t>
  </si>
  <si>
    <t>Комуникациона опрема</t>
  </si>
  <si>
    <t>Медицинска опрема</t>
  </si>
  <si>
    <t>Лабораторијска опрема</t>
  </si>
  <si>
    <t>Мерни и контролни инструменти</t>
  </si>
  <si>
    <t>Енергенти</t>
  </si>
  <si>
    <t>Исхрана болесника</t>
  </si>
  <si>
    <t>Зараде запослених</t>
  </si>
  <si>
    <t>Превоз на посао и са посла</t>
  </si>
  <si>
    <t>Лекови по посебном режиму са Ц листе</t>
  </si>
  <si>
    <t>Приходи од АПВ за опрему</t>
  </si>
  <si>
    <t>Отпремнине</t>
  </si>
  <si>
    <t>Одржавање медицинске опреме</t>
  </si>
  <si>
    <t>Одржавање лабораторијске опреме</t>
  </si>
  <si>
    <t>Република Србија</t>
  </si>
  <si>
    <t>Аутономна покрајина Војводина</t>
  </si>
  <si>
    <t>СПЕЦИЈАЛНА БОЛНИЦА ЗА РЕУМАТСКЕ БОЛЕСТИ НОВИ САД</t>
  </si>
  <si>
    <t>НАЗИВ</t>
  </si>
  <si>
    <t>21113 Нови Сад, Футошка 68, поштански фах 37</t>
  </si>
  <si>
    <t>Извештај о компатибилности за Finansijski plan tabela.xls</t>
  </si>
  <si>
    <t>Изврши на 26.03.2014 13:27</t>
  </si>
  <si>
    <t>Старије верзије програма Excel не подржавају следеће функције у овој радној свесци. Ове функције могу бити изгубљене или осиромашене приликом чувања ове радне свеске у старијем формату датотеке.</t>
  </si>
  <si>
    <t>Незнатан губитак тачности</t>
  </si>
  <si>
    <t># појављивања</t>
  </si>
  <si>
    <t>Неке ћелије или стилови у овој радној свесци садрже обликовање које изабрани формат датотеке не подржава. Ово обликовање ће бити конвертовано у најсличније доступно обликовање.</t>
  </si>
  <si>
    <t>НАБАВКА ФИНАНСИЈСКЕ ИМОВИНЕ (5410+5420+5429)</t>
  </si>
  <si>
    <t>НАБАВКА ДОМАЋЕ ФИНАНСИЈСКЕ ИМОВИНЕ од 5411 до 5419)</t>
  </si>
  <si>
    <t>Накнада за инвалиде</t>
  </si>
  <si>
    <t>Планирана париципација</t>
  </si>
  <si>
    <t>Материјални трошкови</t>
  </si>
  <si>
    <t>Добровољни трансфери од физичких и правних лица</t>
  </si>
  <si>
    <t>Мешовити и неодређени приходи</t>
  </si>
  <si>
    <t>Накнада за превоз запослених РФЗО (413151 + 415112)</t>
  </si>
  <si>
    <t>Хемијска средства за чишћење</t>
  </si>
  <si>
    <t>Остали материјални трошкови (укупно)</t>
  </si>
  <si>
    <t>ОСТАЛЕ ДОТАЦИЈЕ И ТРАНСФЕРИ (5307 + 5308)</t>
  </si>
  <si>
    <t>Остале текуће дотације и трансфери</t>
  </si>
  <si>
    <t>Трошкови превоза по студији</t>
  </si>
  <si>
    <t>Трошкови банкарских услуга</t>
  </si>
  <si>
    <t>Услуге за одржавање софтвера</t>
  </si>
  <si>
    <t>Остале услуге штампе</t>
  </si>
  <si>
    <t>У ДИН</t>
  </si>
  <si>
    <t>Административне услуге</t>
  </si>
  <si>
    <t>РФЗО (Почетно стање)</t>
  </si>
  <si>
    <t>Материјални трошкови који се не планирају уговором</t>
  </si>
  <si>
    <t>Остале медицинске услуге</t>
  </si>
  <si>
    <t>Биодекорација</t>
  </si>
  <si>
    <t xml:space="preserve">Ивана Глогоњац, </t>
  </si>
  <si>
    <t>помоћник директора за немедицинске послове</t>
  </si>
  <si>
    <t xml:space="preserve">Председница Управног одбора, </t>
  </si>
  <si>
    <t>Проф.др Нада Наумовић</t>
  </si>
  <si>
    <t xml:space="preserve">Саставила </t>
  </si>
  <si>
    <t>Закуп осталог простора</t>
  </si>
  <si>
    <t>Закуп имовине</t>
  </si>
  <si>
    <t>Медицински отпад</t>
  </si>
  <si>
    <t>Тел.021/ 547-133, Тел./факс 547-954      E-mail: uprava@sbreum.co.rs</t>
  </si>
  <si>
    <t>5% мимо прилога 7</t>
  </si>
  <si>
    <t>Одговорност према трећем лицу</t>
  </si>
  <si>
    <t>Остале административне услуге</t>
  </si>
  <si>
    <t>Остале стручне услуге (АКРЕДИТАЦИЈА и остало)</t>
  </si>
  <si>
    <t>Санитетски материјал (остали) - ОСТАЛИ ТРОШКОВИ</t>
  </si>
  <si>
    <t xml:space="preserve">Санитетски материјал (ОПШТИ) </t>
  </si>
  <si>
    <t>Чување објекта</t>
  </si>
  <si>
    <t>ПРИМАЊА ОД ПРОДАЈЕ НЕПОКРЕТНОСТИ (5109)</t>
  </si>
  <si>
    <t>ФОНД ЕНЕРГЕНТИ</t>
  </si>
  <si>
    <t>Услуге јавног здравства - инспекција и анализа</t>
  </si>
  <si>
    <t>Накнада за унапређење животне средине</t>
  </si>
  <si>
    <t>остали материјали за превозна средства (резервни делови и гуме)</t>
  </si>
  <si>
    <t>Приходи од АПВ за акредитацију</t>
  </si>
  <si>
    <t>Буџет (Почетно стање)</t>
  </si>
  <si>
    <t>Остали материјал за одржавање опреме за животну средину</t>
  </si>
  <si>
    <t>Услуге образовања и усавршавања запослених мимо прилога 7</t>
  </si>
  <si>
    <t>ФИНАНСИЈСКИ ПЛАН ЗА 2020 годину</t>
  </si>
  <si>
    <t>Помоћ у случају смрти запосленог или члана уже породице</t>
  </si>
  <si>
    <t>Помоћ у медицинском лечењу запосленог или чланова уже породице и друге помоћи запосленом*</t>
  </si>
  <si>
    <t xml:space="preserve">помоћ у медицинском лечењу запосленог или члана уже породице* </t>
  </si>
  <si>
    <t>остале помоћи запосленим радницима*</t>
  </si>
  <si>
    <t>Помоћ запосленима</t>
  </si>
  <si>
    <t>Приходи од РФЗО по Уговору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</si>
</sst>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7">
    <font>
      <sz val="8"/>
      <color theme="1"/>
      <name val="Verdana CE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8"/>
      <color theme="1"/>
      <name val="Verdana CE"/>
      <family val="2"/>
    </font>
    <font>
      <b/>
      <sz val="8"/>
      <color theme="1"/>
      <name val="Verdana CE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3" tint="0.39997558519241921"/>
      <name val="Times New Roman"/>
      <family val="1"/>
    </font>
    <font>
      <i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Verdana CE"/>
      <family val="2"/>
      <charset val="238"/>
    </font>
    <font>
      <b/>
      <sz val="1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/>
    <xf numFmtId="3" fontId="6" fillId="2" borderId="9" xfId="0" applyNumberFormat="1" applyFont="1" applyFill="1" applyBorder="1"/>
    <xf numFmtId="0" fontId="7" fillId="2" borderId="10" xfId="0" applyFont="1" applyFill="1" applyBorder="1"/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vertical="center" wrapText="1"/>
    </xf>
    <xf numFmtId="3" fontId="6" fillId="2" borderId="13" xfId="0" applyNumberFormat="1" applyFont="1" applyFill="1" applyBorder="1" applyAlignment="1"/>
    <xf numFmtId="3" fontId="6" fillId="2" borderId="14" xfId="0" applyNumberFormat="1" applyFont="1" applyFill="1" applyBorder="1"/>
    <xf numFmtId="3" fontId="6" fillId="2" borderId="11" xfId="0" applyNumberFormat="1" applyFont="1" applyFill="1" applyBorder="1"/>
    <xf numFmtId="0" fontId="7" fillId="0" borderId="10" xfId="0" applyFont="1" applyBorder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 vertical="center" wrapText="1"/>
    </xf>
    <xf numFmtId="3" fontId="7" fillId="3" borderId="14" xfId="0" applyNumberFormat="1" applyFont="1" applyFill="1" applyBorder="1"/>
    <xf numFmtId="3" fontId="7" fillId="3" borderId="11" xfId="0" applyNumberFormat="1" applyFont="1" applyFill="1" applyBorder="1"/>
    <xf numFmtId="3" fontId="7" fillId="0" borderId="15" xfId="0" applyNumberFormat="1" applyFont="1" applyBorder="1"/>
    <xf numFmtId="3" fontId="7" fillId="0" borderId="11" xfId="0" applyNumberFormat="1" applyFont="1" applyBorder="1"/>
    <xf numFmtId="3" fontId="7" fillId="4" borderId="14" xfId="0" applyNumberFormat="1" applyFont="1" applyFill="1" applyBorder="1"/>
    <xf numFmtId="3" fontId="7" fillId="3" borderId="15" xfId="0" applyNumberFormat="1" applyFont="1" applyFill="1" applyBorder="1"/>
    <xf numFmtId="0" fontId="7" fillId="5" borderId="10" xfId="0" applyFont="1" applyFill="1" applyBorder="1"/>
    <xf numFmtId="0" fontId="7" fillId="5" borderId="11" xfId="0" applyFont="1" applyFill="1" applyBorder="1" applyAlignment="1">
      <alignment horizontal="right"/>
    </xf>
    <xf numFmtId="0" fontId="7" fillId="5" borderId="12" xfId="0" applyFont="1" applyFill="1" applyBorder="1" applyAlignment="1">
      <alignment horizontal="right" vertical="center" wrapText="1"/>
    </xf>
    <xf numFmtId="3" fontId="7" fillId="5" borderId="11" xfId="0" applyNumberFormat="1" applyFont="1" applyFill="1" applyBorder="1"/>
    <xf numFmtId="0" fontId="8" fillId="0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3" fontId="7" fillId="0" borderId="14" xfId="0" applyNumberFormat="1" applyFont="1" applyBorder="1"/>
    <xf numFmtId="0" fontId="7" fillId="0" borderId="16" xfId="0" applyFont="1" applyBorder="1"/>
    <xf numFmtId="0" fontId="7" fillId="0" borderId="17" xfId="0" applyFont="1" applyBorder="1" applyAlignment="1">
      <alignment horizontal="right"/>
    </xf>
    <xf numFmtId="0" fontId="7" fillId="0" borderId="18" xfId="0" applyFont="1" applyBorder="1" applyAlignment="1">
      <alignment horizontal="right" vertical="center" wrapText="1"/>
    </xf>
    <xf numFmtId="3" fontId="6" fillId="2" borderId="19" xfId="0" applyNumberFormat="1" applyFont="1" applyFill="1" applyBorder="1" applyAlignment="1"/>
    <xf numFmtId="3" fontId="7" fillId="3" borderId="20" xfId="0" applyNumberFormat="1" applyFont="1" applyFill="1" applyBorder="1"/>
    <xf numFmtId="3" fontId="7" fillId="3" borderId="17" xfId="0" applyNumberFormat="1" applyFont="1" applyFill="1" applyBorder="1"/>
    <xf numFmtId="3" fontId="7" fillId="0" borderId="21" xfId="0" applyNumberFormat="1" applyFont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 vertical="center" wrapText="1"/>
    </xf>
    <xf numFmtId="0" fontId="7" fillId="2" borderId="16" xfId="0" applyFont="1" applyFill="1" applyBorder="1"/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 vertical="center" wrapText="1"/>
    </xf>
    <xf numFmtId="3" fontId="6" fillId="2" borderId="22" xfId="0" applyNumberFormat="1" applyFont="1" applyFill="1" applyBorder="1" applyAlignment="1">
      <alignment horizontal="center"/>
    </xf>
    <xf numFmtId="3" fontId="6" fillId="2" borderId="23" xfId="0" applyNumberFormat="1" applyFont="1" applyFill="1" applyBorder="1" applyAlignment="1">
      <alignment horizontal="center"/>
    </xf>
    <xf numFmtId="3" fontId="6" fillId="2" borderId="24" xfId="0" applyNumberFormat="1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 vertical="center" wrapText="1"/>
    </xf>
    <xf numFmtId="3" fontId="6" fillId="3" borderId="14" xfId="0" applyNumberFormat="1" applyFont="1" applyFill="1" applyBorder="1"/>
    <xf numFmtId="3" fontId="6" fillId="5" borderId="14" xfId="0" applyNumberFormat="1" applyFont="1" applyFill="1" applyBorder="1"/>
    <xf numFmtId="3" fontId="7" fillId="2" borderId="14" xfId="0" applyNumberFormat="1" applyFont="1" applyFill="1" applyBorder="1"/>
    <xf numFmtId="43" fontId="7" fillId="3" borderId="11" xfId="1" applyFont="1" applyFill="1" applyBorder="1"/>
    <xf numFmtId="43" fontId="7" fillId="3" borderId="15" xfId="1" applyFont="1" applyFill="1" applyBorder="1"/>
    <xf numFmtId="3" fontId="7" fillId="0" borderId="17" xfId="0" applyNumberFormat="1" applyFont="1" applyBorder="1"/>
    <xf numFmtId="0" fontId="7" fillId="2" borderId="25" xfId="0" applyFont="1" applyFill="1" applyBorder="1"/>
    <xf numFmtId="0" fontId="6" fillId="2" borderId="26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 vertical="center" wrapText="1"/>
    </xf>
    <xf numFmtId="3" fontId="6" fillId="2" borderId="28" xfId="0" applyNumberFormat="1" applyFont="1" applyFill="1" applyBorder="1" applyAlignment="1"/>
    <xf numFmtId="3" fontId="6" fillId="2" borderId="29" xfId="0" applyNumberFormat="1" applyFont="1" applyFill="1" applyBorder="1"/>
    <xf numFmtId="0" fontId="7" fillId="0" borderId="10" xfId="0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 vertical="center" wrapText="1"/>
    </xf>
    <xf numFmtId="3" fontId="7" fillId="0" borderId="11" xfId="0" applyNumberFormat="1" applyFont="1" applyFill="1" applyBorder="1"/>
    <xf numFmtId="3" fontId="7" fillId="0" borderId="15" xfId="0" applyNumberFormat="1" applyFont="1" applyFill="1" applyBorder="1"/>
    <xf numFmtId="3" fontId="7" fillId="2" borderId="11" xfId="0" applyNumberFormat="1" applyFont="1" applyFill="1" applyBorder="1"/>
    <xf numFmtId="3" fontId="7" fillId="2" borderId="15" xfId="0" applyNumberFormat="1" applyFont="1" applyFill="1" applyBorder="1"/>
    <xf numFmtId="0" fontId="7" fillId="0" borderId="16" xfId="0" applyFont="1" applyFill="1" applyBorder="1"/>
    <xf numFmtId="0" fontId="7" fillId="0" borderId="17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 vertical="center" wrapText="1"/>
    </xf>
    <xf numFmtId="3" fontId="7" fillId="0" borderId="17" xfId="0" applyNumberFormat="1" applyFont="1" applyFill="1" applyBorder="1"/>
    <xf numFmtId="3" fontId="7" fillId="0" borderId="21" xfId="0" applyNumberFormat="1" applyFont="1" applyFill="1" applyBorder="1"/>
    <xf numFmtId="3" fontId="7" fillId="0" borderId="14" xfId="0" applyNumberFormat="1" applyFont="1" applyFill="1" applyBorder="1"/>
    <xf numFmtId="3" fontId="7" fillId="3" borderId="11" xfId="0" applyNumberFormat="1" applyFont="1" applyFill="1" applyBorder="1" applyAlignment="1">
      <alignment horizontal="center"/>
    </xf>
    <xf numFmtId="3" fontId="7" fillId="0" borderId="20" xfId="0" applyNumberFormat="1" applyFont="1" applyBorder="1"/>
    <xf numFmtId="0" fontId="7" fillId="0" borderId="5" xfId="0" applyFont="1" applyBorder="1"/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 vertical="center" wrapText="1"/>
    </xf>
    <xf numFmtId="3" fontId="7" fillId="0" borderId="9" xfId="0" applyNumberFormat="1" applyFont="1" applyBorder="1"/>
    <xf numFmtId="3" fontId="7" fillId="0" borderId="6" xfId="0" applyNumberFormat="1" applyFont="1" applyBorder="1"/>
    <xf numFmtId="3" fontId="7" fillId="0" borderId="30" xfId="0" applyNumberFormat="1" applyFont="1" applyBorder="1"/>
    <xf numFmtId="3" fontId="7" fillId="3" borderId="14" xfId="0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3" borderId="1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3" fontId="7" fillId="2" borderId="20" xfId="0" applyNumberFormat="1" applyFont="1" applyFill="1" applyBorder="1"/>
    <xf numFmtId="3" fontId="7" fillId="2" borderId="17" xfId="0" applyNumberFormat="1" applyFont="1" applyFill="1" applyBorder="1"/>
    <xf numFmtId="3" fontId="7" fillId="2" borderId="21" xfId="0" applyNumberFormat="1" applyFont="1" applyFill="1" applyBorder="1"/>
    <xf numFmtId="0" fontId="7" fillId="0" borderId="31" xfId="0" applyFont="1" applyBorder="1"/>
    <xf numFmtId="0" fontId="6" fillId="0" borderId="32" xfId="0" applyFont="1" applyBorder="1" applyAlignment="1">
      <alignment horizontal="left"/>
    </xf>
    <xf numFmtId="0" fontId="6" fillId="0" borderId="33" xfId="0" applyFont="1" applyBorder="1" applyAlignment="1">
      <alignment horizontal="left" vertical="center" wrapText="1"/>
    </xf>
    <xf numFmtId="3" fontId="6" fillId="2" borderId="34" xfId="0" applyNumberFormat="1" applyFont="1" applyFill="1" applyBorder="1" applyAlignment="1"/>
    <xf numFmtId="0" fontId="6" fillId="0" borderId="35" xfId="0" applyFont="1" applyBorder="1" applyAlignment="1">
      <alignment wrapText="1"/>
    </xf>
    <xf numFmtId="0" fontId="7" fillId="0" borderId="36" xfId="0" applyFont="1" applyBorder="1"/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 vertical="center" wrapText="1"/>
    </xf>
    <xf numFmtId="3" fontId="6" fillId="2" borderId="39" xfId="0" applyNumberFormat="1" applyFont="1" applyFill="1" applyBorder="1" applyAlignment="1"/>
    <xf numFmtId="3" fontId="6" fillId="2" borderId="40" xfId="0" applyNumberFormat="1" applyFont="1" applyFill="1" applyBorder="1"/>
    <xf numFmtId="3" fontId="6" fillId="2" borderId="41" xfId="0" applyNumberFormat="1" applyFont="1" applyFill="1" applyBorder="1"/>
    <xf numFmtId="3" fontId="6" fillId="2" borderId="15" xfId="0" applyNumberFormat="1" applyFont="1" applyFill="1" applyBorder="1"/>
    <xf numFmtId="3" fontId="6" fillId="5" borderId="40" xfId="0" applyNumberFormat="1" applyFont="1" applyFill="1" applyBorder="1"/>
    <xf numFmtId="3" fontId="6" fillId="2" borderId="42" xfId="0" applyNumberFormat="1" applyFont="1" applyFill="1" applyBorder="1"/>
    <xf numFmtId="3" fontId="7" fillId="3" borderId="40" xfId="0" applyNumberFormat="1" applyFont="1" applyFill="1" applyBorder="1"/>
    <xf numFmtId="3" fontId="9" fillId="3" borderId="11" xfId="0" applyNumberFormat="1" applyFont="1" applyFill="1" applyBorder="1"/>
    <xf numFmtId="0" fontId="7" fillId="0" borderId="32" xfId="0" applyFont="1" applyBorder="1" applyAlignment="1">
      <alignment horizontal="right"/>
    </xf>
    <xf numFmtId="3" fontId="9" fillId="3" borderId="32" xfId="0" applyNumberFormat="1" applyFont="1" applyFill="1" applyBorder="1"/>
    <xf numFmtId="3" fontId="7" fillId="0" borderId="32" xfId="0" applyNumberFormat="1" applyFont="1" applyBorder="1"/>
    <xf numFmtId="3" fontId="7" fillId="0" borderId="43" xfId="0" applyNumberFormat="1" applyFont="1" applyBorder="1"/>
    <xf numFmtId="0" fontId="7" fillId="0" borderId="33" xfId="0" applyFont="1" applyBorder="1" applyAlignment="1">
      <alignment horizontal="right" vertical="center" wrapText="1"/>
    </xf>
    <xf numFmtId="3" fontId="9" fillId="3" borderId="14" xfId="0" applyNumberFormat="1" applyFont="1" applyFill="1" applyBorder="1"/>
    <xf numFmtId="3" fontId="9" fillId="3" borderId="44" xfId="0" applyNumberFormat="1" applyFont="1" applyFill="1" applyBorder="1"/>
    <xf numFmtId="3" fontId="6" fillId="0" borderId="19" xfId="0" applyNumberFormat="1" applyFont="1" applyFill="1" applyBorder="1" applyAlignment="1"/>
    <xf numFmtId="3" fontId="9" fillId="0" borderId="20" xfId="0" applyNumberFormat="1" applyFont="1" applyFill="1" applyBorder="1"/>
    <xf numFmtId="3" fontId="9" fillId="0" borderId="17" xfId="0" applyNumberFormat="1" applyFont="1" applyFill="1" applyBorder="1"/>
    <xf numFmtId="3" fontId="9" fillId="2" borderId="14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/>
    <xf numFmtId="0" fontId="12" fillId="0" borderId="4" xfId="0" applyFont="1" applyBorder="1" applyAlignment="1">
      <alignment horizontal="center"/>
    </xf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5" xfId="0" applyNumberForma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7" fillId="6" borderId="11" xfId="0" applyFont="1" applyFill="1" applyBorder="1" applyAlignment="1">
      <alignment horizontal="right"/>
    </xf>
    <xf numFmtId="0" fontId="8" fillId="6" borderId="12" xfId="0" applyFont="1" applyFill="1" applyBorder="1" applyAlignment="1">
      <alignment horizontal="center" vertical="center" wrapText="1"/>
    </xf>
    <xf numFmtId="3" fontId="7" fillId="6" borderId="14" xfId="0" applyNumberFormat="1" applyFont="1" applyFill="1" applyBorder="1"/>
    <xf numFmtId="3" fontId="7" fillId="6" borderId="11" xfId="0" applyNumberFormat="1" applyFont="1" applyFill="1" applyBorder="1"/>
    <xf numFmtId="3" fontId="7" fillId="6" borderId="15" xfId="0" applyNumberFormat="1" applyFont="1" applyFill="1" applyBorder="1"/>
    <xf numFmtId="0" fontId="7" fillId="6" borderId="10" xfId="0" applyFont="1" applyFill="1" applyBorder="1"/>
    <xf numFmtId="0" fontId="7" fillId="4" borderId="10" xfId="0" applyFont="1" applyFill="1" applyBorder="1"/>
    <xf numFmtId="0" fontId="7" fillId="4" borderId="11" xfId="0" applyFont="1" applyFill="1" applyBorder="1" applyAlignment="1">
      <alignment horizontal="right"/>
    </xf>
    <xf numFmtId="0" fontId="8" fillId="4" borderId="12" xfId="0" applyFont="1" applyFill="1" applyBorder="1" applyAlignment="1">
      <alignment horizontal="center" vertical="center" wrapText="1"/>
    </xf>
    <xf numFmtId="3" fontId="7" fillId="4" borderId="11" xfId="0" applyNumberFormat="1" applyFont="1" applyFill="1" applyBorder="1"/>
    <xf numFmtId="3" fontId="7" fillId="0" borderId="40" xfId="0" applyNumberFormat="1" applyFont="1" applyBorder="1"/>
    <xf numFmtId="3" fontId="7" fillId="5" borderId="14" xfId="0" applyNumberFormat="1" applyFont="1" applyFill="1" applyBorder="1"/>
    <xf numFmtId="3" fontId="7" fillId="5" borderId="15" xfId="0" applyNumberFormat="1" applyFont="1" applyFill="1" applyBorder="1"/>
    <xf numFmtId="3" fontId="7" fillId="4" borderId="15" xfId="0" applyNumberFormat="1" applyFont="1" applyFill="1" applyBorder="1"/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7" fillId="7" borderId="11" xfId="0" applyFont="1" applyFill="1" applyBorder="1" applyAlignment="1">
      <alignment horizontal="right"/>
    </xf>
    <xf numFmtId="0" fontId="7" fillId="7" borderId="12" xfId="0" applyFont="1" applyFill="1" applyBorder="1" applyAlignment="1">
      <alignment horizontal="right" vertical="center" wrapText="1"/>
    </xf>
    <xf numFmtId="3" fontId="6" fillId="7" borderId="13" xfId="0" applyNumberFormat="1" applyFont="1" applyFill="1" applyBorder="1" applyAlignment="1"/>
    <xf numFmtId="3" fontId="7" fillId="7" borderId="14" xfId="0" applyNumberFormat="1" applyFont="1" applyFill="1" applyBorder="1"/>
    <xf numFmtId="3" fontId="7" fillId="7" borderId="11" xfId="0" applyNumberFormat="1" applyFont="1" applyFill="1" applyBorder="1"/>
    <xf numFmtId="3" fontId="7" fillId="7" borderId="15" xfId="0" applyNumberFormat="1" applyFont="1" applyFill="1" applyBorder="1"/>
    <xf numFmtId="3" fontId="7" fillId="0" borderId="40" xfId="0" applyNumberFormat="1" applyFont="1" applyFill="1" applyBorder="1"/>
    <xf numFmtId="3" fontId="13" fillId="0" borderId="11" xfId="0" applyNumberFormat="1" applyFont="1" applyBorder="1"/>
    <xf numFmtId="3" fontId="6" fillId="2" borderId="48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6" fillId="5" borderId="1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 vertical="center" wrapText="1"/>
    </xf>
    <xf numFmtId="0" fontId="7" fillId="8" borderId="10" xfId="0" applyFont="1" applyFill="1" applyBorder="1"/>
    <xf numFmtId="0" fontId="7" fillId="8" borderId="11" xfId="0" applyFont="1" applyFill="1" applyBorder="1" applyAlignment="1">
      <alignment horizontal="right"/>
    </xf>
    <xf numFmtId="0" fontId="8" fillId="8" borderId="12" xfId="0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/>
    <xf numFmtId="3" fontId="7" fillId="8" borderId="14" xfId="0" applyNumberFormat="1" applyFont="1" applyFill="1" applyBorder="1"/>
    <xf numFmtId="3" fontId="7" fillId="8" borderId="11" xfId="0" applyNumberFormat="1" applyFont="1" applyFill="1" applyBorder="1"/>
    <xf numFmtId="3" fontId="7" fillId="8" borderId="15" xfId="0" applyNumberFormat="1" applyFont="1" applyFill="1" applyBorder="1"/>
    <xf numFmtId="3" fontId="7" fillId="3" borderId="10" xfId="0" applyNumberFormat="1" applyFont="1" applyFill="1" applyBorder="1"/>
    <xf numFmtId="3" fontId="6" fillId="4" borderId="14" xfId="0" applyNumberFormat="1" applyFont="1" applyFill="1" applyBorder="1"/>
    <xf numFmtId="0" fontId="7" fillId="4" borderId="12" xfId="0" applyFont="1" applyFill="1" applyBorder="1" applyAlignment="1">
      <alignment horizontal="right" vertical="center" wrapText="1"/>
    </xf>
    <xf numFmtId="0" fontId="7" fillId="8" borderId="12" xfId="0" applyFont="1" applyFill="1" applyBorder="1" applyAlignment="1">
      <alignment horizontal="right" vertical="center" wrapText="1"/>
    </xf>
    <xf numFmtId="3" fontId="6" fillId="2" borderId="13" xfId="0" applyNumberFormat="1" applyFont="1" applyFill="1" applyBorder="1"/>
    <xf numFmtId="0" fontId="1" fillId="9" borderId="11" xfId="0" applyFont="1" applyFill="1" applyBorder="1" applyAlignment="1">
      <alignment vertical="center" wrapText="1"/>
    </xf>
    <xf numFmtId="3" fontId="6" fillId="4" borderId="13" xfId="0" applyNumberFormat="1" applyFont="1" applyFill="1" applyBorder="1" applyAlignment="1"/>
    <xf numFmtId="43" fontId="7" fillId="3" borderId="14" xfId="1" applyFont="1" applyFill="1" applyBorder="1"/>
    <xf numFmtId="0" fontId="7" fillId="6" borderId="12" xfId="0" applyFont="1" applyFill="1" applyBorder="1" applyAlignment="1">
      <alignment horizontal="right" vertical="center" wrapText="1"/>
    </xf>
    <xf numFmtId="3" fontId="6" fillId="6" borderId="8" xfId="0" applyNumberFormat="1" applyFont="1" applyFill="1" applyBorder="1" applyAlignment="1"/>
    <xf numFmtId="3" fontId="7" fillId="6" borderId="40" xfId="0" applyNumberFormat="1" applyFont="1" applyFill="1" applyBorder="1"/>
    <xf numFmtId="41" fontId="7" fillId="3" borderId="40" xfId="1" applyNumberFormat="1" applyFont="1" applyFill="1" applyBorder="1" applyAlignment="1">
      <alignment horizontal="right"/>
    </xf>
    <xf numFmtId="3" fontId="13" fillId="0" borderId="14" xfId="0" applyNumberFormat="1" applyFont="1" applyBorder="1"/>
    <xf numFmtId="3" fontId="13" fillId="0" borderId="17" xfId="0" applyNumberFormat="1" applyFont="1" applyBorder="1"/>
    <xf numFmtId="3" fontId="13" fillId="0" borderId="17" xfId="0" applyNumberFormat="1" applyFont="1" applyFill="1" applyBorder="1"/>
    <xf numFmtId="0" fontId="7" fillId="2" borderId="12" xfId="0" applyFont="1" applyFill="1" applyBorder="1" applyAlignment="1">
      <alignment horizontal="right" vertical="center" wrapText="1"/>
    </xf>
    <xf numFmtId="3" fontId="7" fillId="2" borderId="40" xfId="0" applyNumberFormat="1" applyFont="1" applyFill="1" applyBorder="1"/>
    <xf numFmtId="3" fontId="13" fillId="8" borderId="11" xfId="0" applyNumberFormat="1" applyFont="1" applyFill="1" applyBorder="1"/>
    <xf numFmtId="3" fontId="13" fillId="0" borderId="11" xfId="0" applyNumberFormat="1" applyFont="1" applyBorder="1" applyAlignment="1">
      <alignment horizontal="right"/>
    </xf>
    <xf numFmtId="0" fontId="8" fillId="5" borderId="11" xfId="0" applyFont="1" applyFill="1" applyBorder="1" applyAlignment="1">
      <alignment horizontal="right"/>
    </xf>
    <xf numFmtId="3" fontId="13" fillId="0" borderId="11" xfId="0" applyNumberFormat="1" applyFont="1" applyFill="1" applyBorder="1"/>
    <xf numFmtId="3" fontId="14" fillId="2" borderId="13" xfId="0" applyNumberFormat="1" applyFont="1" applyFill="1" applyBorder="1" applyAlignment="1"/>
    <xf numFmtId="0" fontId="7" fillId="2" borderId="10" xfId="0" applyFont="1" applyFill="1" applyBorder="1" applyAlignment="1">
      <alignment horizontal="left"/>
    </xf>
    <xf numFmtId="3" fontId="6" fillId="2" borderId="49" xfId="0" applyNumberFormat="1" applyFont="1" applyFill="1" applyBorder="1"/>
    <xf numFmtId="3" fontId="6" fillId="2" borderId="10" xfId="0" applyNumberFormat="1" applyFont="1" applyFill="1" applyBorder="1" applyAlignment="1"/>
    <xf numFmtId="3" fontId="6" fillId="2" borderId="11" xfId="0" applyNumberFormat="1" applyFont="1" applyFill="1" applyBorder="1" applyAlignment="1"/>
    <xf numFmtId="3" fontId="6" fillId="2" borderId="50" xfId="0" applyNumberFormat="1" applyFont="1" applyFill="1" applyBorder="1" applyAlignment="1"/>
    <xf numFmtId="3" fontId="6" fillId="2" borderId="51" xfId="0" applyNumberFormat="1" applyFont="1" applyFill="1" applyBorder="1" applyAlignment="1"/>
    <xf numFmtId="3" fontId="6" fillId="2" borderId="40" xfId="0" applyNumberFormat="1" applyFont="1" applyFill="1" applyBorder="1" applyAlignment="1"/>
    <xf numFmtId="3" fontId="7" fillId="3" borderId="48" xfId="0" applyNumberFormat="1" applyFont="1" applyFill="1" applyBorder="1"/>
    <xf numFmtId="3" fontId="6" fillId="2" borderId="34" xfId="0" applyNumberFormat="1" applyFont="1" applyFill="1" applyBorder="1"/>
    <xf numFmtId="3" fontId="6" fillId="2" borderId="48" xfId="0" applyNumberFormat="1" applyFont="1" applyFill="1" applyBorder="1" applyAlignment="1"/>
    <xf numFmtId="3" fontId="6" fillId="2" borderId="14" xfId="0" applyNumberFormat="1" applyFont="1" applyFill="1" applyBorder="1" applyAlignment="1"/>
    <xf numFmtId="0" fontId="6" fillId="0" borderId="3" xfId="0" applyFont="1" applyBorder="1" applyAlignment="1">
      <alignment horizontal="center" wrapText="1"/>
    </xf>
    <xf numFmtId="3" fontId="13" fillId="3" borderId="11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right" vertical="center" wrapText="1"/>
    </xf>
    <xf numFmtId="43" fontId="7" fillId="3" borderId="40" xfId="1" applyFont="1" applyFill="1" applyBorder="1"/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43" fontId="7" fillId="2" borderId="14" xfId="1" applyFont="1" applyFill="1" applyBorder="1"/>
    <xf numFmtId="43" fontId="7" fillId="2" borderId="40" xfId="1" applyFont="1" applyFill="1" applyBorder="1"/>
    <xf numFmtId="0" fontId="7" fillId="10" borderId="10" xfId="0" applyFont="1" applyFill="1" applyBorder="1" applyAlignment="1">
      <alignment horizontal="right"/>
    </xf>
    <xf numFmtId="0" fontId="7" fillId="10" borderId="11" xfId="0" applyFont="1" applyFill="1" applyBorder="1" applyAlignment="1">
      <alignment horizontal="right"/>
    </xf>
    <xf numFmtId="0" fontId="8" fillId="10" borderId="12" xfId="0" applyFont="1" applyFill="1" applyBorder="1" applyAlignment="1">
      <alignment horizontal="center" vertical="center" wrapText="1"/>
    </xf>
    <xf numFmtId="3" fontId="6" fillId="10" borderId="14" xfId="0" applyNumberFormat="1" applyFont="1" applyFill="1" applyBorder="1"/>
    <xf numFmtId="3" fontId="6" fillId="10" borderId="40" xfId="0" applyNumberFormat="1" applyFont="1" applyFill="1" applyBorder="1"/>
    <xf numFmtId="0" fontId="15" fillId="0" borderId="52" xfId="0" applyFont="1" applyBorder="1" applyAlignment="1">
      <alignment horizontal="center"/>
    </xf>
    <xf numFmtId="0" fontId="1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161925</xdr:colOff>
          <xdr:row>0</xdr:row>
          <xdr:rowOff>104775</xdr:rowOff>
        </xdr:from>
        <xdr:to>
          <xdr:col>3</xdr:col>
          <xdr:colOff>247650</xdr:colOff>
          <xdr:row>6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386"/>
  <sheetViews>
    <sheetView tabSelected="1" topLeftCell="A346" zoomScaleNormal="100" workbookViewId="0">
      <selection activeCell="E339" sqref="E339"/>
    </sheetView>
  </sheetViews>
  <sheetFormatPr defaultRowHeight="11.25"/>
  <cols>
    <col min="2" max="2" width="8.6640625" customWidth="1"/>
    <col min="3" max="3" width="10.6640625" bestFit="1" customWidth="1"/>
    <col min="4" max="4" width="62.1640625" style="2" customWidth="1"/>
    <col min="5" max="7" width="13.1640625" customWidth="1"/>
    <col min="8" max="9" width="12.1640625" customWidth="1"/>
    <col min="10" max="11" width="12.33203125" customWidth="1"/>
    <col min="12" max="12" width="10.1640625" bestFit="1" customWidth="1"/>
  </cols>
  <sheetData>
    <row r="2" spans="2:13" ht="14.25" customHeight="1">
      <c r="D2" s="127"/>
      <c r="E2" s="127" t="s">
        <v>304</v>
      </c>
    </row>
    <row r="3" spans="2:13" ht="12.75" customHeight="1">
      <c r="D3" s="127"/>
      <c r="E3" s="127" t="s">
        <v>305</v>
      </c>
    </row>
    <row r="4" spans="2:13" ht="12.75" customHeight="1">
      <c r="D4" s="128"/>
      <c r="E4" s="128" t="s">
        <v>306</v>
      </c>
    </row>
    <row r="5" spans="2:13" ht="12.75" customHeight="1">
      <c r="D5" s="127"/>
      <c r="E5" s="127" t="s">
        <v>308</v>
      </c>
    </row>
    <row r="6" spans="2:13" ht="12.75" customHeight="1">
      <c r="D6" s="129"/>
      <c r="E6" s="129" t="s">
        <v>345</v>
      </c>
    </row>
    <row r="7" spans="2:13" ht="12.75" customHeight="1">
      <c r="D7" s="129"/>
      <c r="E7" s="129"/>
    </row>
    <row r="8" spans="2:13" ht="12.75" customHeight="1">
      <c r="D8" s="129"/>
      <c r="E8" s="129"/>
    </row>
    <row r="9" spans="2:13" ht="12.75" customHeight="1">
      <c r="D9" s="129"/>
      <c r="E9" s="129"/>
    </row>
    <row r="10" spans="2:13" ht="12.75" customHeight="1">
      <c r="D10" s="129"/>
      <c r="E10" s="129"/>
    </row>
    <row r="11" spans="2:13" ht="12.75" customHeight="1">
      <c r="D11" s="129"/>
      <c r="E11" s="129"/>
    </row>
    <row r="12" spans="2:13" ht="39" customHeight="1">
      <c r="B12" s="226" t="s">
        <v>362</v>
      </c>
      <c r="C12" s="226"/>
      <c r="D12" s="226"/>
      <c r="E12" s="226"/>
      <c r="F12" s="226"/>
      <c r="G12" s="226"/>
      <c r="H12" s="226"/>
      <c r="I12" s="226"/>
      <c r="J12" s="226"/>
      <c r="K12" s="226"/>
    </row>
    <row r="13" spans="2:13" ht="13.5" customHeight="1" thickBot="1">
      <c r="D13" s="130"/>
      <c r="J13" s="225" t="s">
        <v>331</v>
      </c>
      <c r="K13" s="225"/>
    </row>
    <row r="14" spans="2:13" ht="49.5" customHeight="1" thickTop="1" thickBot="1">
      <c r="B14" s="104" t="s">
        <v>0</v>
      </c>
      <c r="C14" s="3" t="s">
        <v>1</v>
      </c>
      <c r="D14" s="131" t="s">
        <v>307</v>
      </c>
      <c r="E14" s="4" t="s">
        <v>165</v>
      </c>
      <c r="F14" s="5" t="s">
        <v>166</v>
      </c>
      <c r="G14" s="212" t="s">
        <v>359</v>
      </c>
      <c r="H14" s="6" t="s">
        <v>169</v>
      </c>
      <c r="I14" s="168" t="s">
        <v>333</v>
      </c>
      <c r="J14" s="6" t="s">
        <v>167</v>
      </c>
      <c r="K14" s="7" t="s">
        <v>168</v>
      </c>
    </row>
    <row r="15" spans="2:13" ht="21" customHeight="1" thickTop="1">
      <c r="B15" s="8" t="s">
        <v>3</v>
      </c>
      <c r="C15" s="9"/>
      <c r="D15" s="10" t="s">
        <v>4</v>
      </c>
      <c r="E15" s="11">
        <f>SUM(F15:K15)</f>
        <v>350528904.38999999</v>
      </c>
      <c r="F15" s="11">
        <f t="shared" ref="F15:K15" si="0">F16+F64</f>
        <v>0</v>
      </c>
      <c r="G15" s="11">
        <f t="shared" si="0"/>
        <v>0</v>
      </c>
      <c r="H15" s="11">
        <f t="shared" si="0"/>
        <v>342520000</v>
      </c>
      <c r="I15" s="11">
        <f t="shared" si="0"/>
        <v>1558904.3900000001</v>
      </c>
      <c r="J15" s="11">
        <f t="shared" si="0"/>
        <v>0</v>
      </c>
      <c r="K15" s="11">
        <f t="shared" si="0"/>
        <v>6450000</v>
      </c>
      <c r="M15" s="1"/>
    </row>
    <row r="16" spans="2:13" ht="21" customHeight="1">
      <c r="B16" s="201">
        <v>5002</v>
      </c>
      <c r="C16" s="14">
        <v>700000</v>
      </c>
      <c r="D16" s="15" t="s">
        <v>5</v>
      </c>
      <c r="E16" s="11">
        <f>SUM(F16:K16)</f>
        <v>350508904.38999999</v>
      </c>
      <c r="F16" s="16">
        <f>F17+F33+F37+F58</f>
        <v>0</v>
      </c>
      <c r="G16" s="16">
        <f>G17+G33+G37+G58</f>
        <v>0</v>
      </c>
      <c r="H16" s="16">
        <f>H17+H37</f>
        <v>342520000</v>
      </c>
      <c r="I16" s="16">
        <f>I17+I33+I37</f>
        <v>1558904.3900000001</v>
      </c>
      <c r="J16" s="16">
        <f>J17+J33+J37+J58</f>
        <v>0</v>
      </c>
      <c r="K16" s="16">
        <f>K17+K33+K37+K58</f>
        <v>6430000</v>
      </c>
      <c r="M16" s="1"/>
    </row>
    <row r="17" spans="2:13" ht="21" customHeight="1">
      <c r="B17" s="13" t="s">
        <v>6</v>
      </c>
      <c r="C17" s="14">
        <v>740000</v>
      </c>
      <c r="D17" s="15" t="s">
        <v>7</v>
      </c>
      <c r="E17" s="16">
        <f t="shared" ref="E17:E61" si="1">F17+H17+I17+J17+K17</f>
        <v>6530000</v>
      </c>
      <c r="F17" s="16">
        <f>F18+F21+F26+F29+F31</f>
        <v>0</v>
      </c>
      <c r="G17" s="16"/>
      <c r="H17" s="16">
        <f>H18+H21+H26+H29+H31</f>
        <v>100000</v>
      </c>
      <c r="I17" s="16">
        <f>I18+I21+I26+I29+I31</f>
        <v>0</v>
      </c>
      <c r="J17" s="16">
        <f>J18+J21+J26+J29+J31</f>
        <v>0</v>
      </c>
      <c r="K17" s="16">
        <f>K18+K21+K26+K29+K31</f>
        <v>6430000</v>
      </c>
      <c r="M17" s="1"/>
    </row>
    <row r="18" spans="2:13" ht="21" customHeight="1">
      <c r="B18" s="13" t="s">
        <v>8</v>
      </c>
      <c r="C18" s="14">
        <v>741000</v>
      </c>
      <c r="D18" s="15" t="s">
        <v>9</v>
      </c>
      <c r="E18" s="16">
        <f t="shared" si="1"/>
        <v>100000</v>
      </c>
      <c r="F18" s="16">
        <f t="shared" ref="F18:K19" si="2">F19</f>
        <v>0</v>
      </c>
      <c r="G18" s="16"/>
      <c r="H18" s="16">
        <f t="shared" si="2"/>
        <v>100000</v>
      </c>
      <c r="I18" s="16">
        <f t="shared" si="2"/>
        <v>0</v>
      </c>
      <c r="J18" s="16">
        <f t="shared" si="2"/>
        <v>0</v>
      </c>
      <c r="K18" s="16">
        <f t="shared" si="2"/>
        <v>0</v>
      </c>
    </row>
    <row r="19" spans="2:13" ht="21" customHeight="1">
      <c r="B19" s="13" t="s">
        <v>10</v>
      </c>
      <c r="C19" s="14">
        <v>741400</v>
      </c>
      <c r="D19" s="15" t="s">
        <v>11</v>
      </c>
      <c r="E19" s="16">
        <f t="shared" si="1"/>
        <v>100000</v>
      </c>
      <c r="F19" s="17">
        <f t="shared" si="2"/>
        <v>0</v>
      </c>
      <c r="G19" s="17"/>
      <c r="H19" s="18">
        <f t="shared" si="2"/>
        <v>100000</v>
      </c>
      <c r="I19" s="18">
        <f t="shared" si="2"/>
        <v>0</v>
      </c>
      <c r="J19" s="18">
        <f t="shared" si="2"/>
        <v>0</v>
      </c>
      <c r="K19" s="111">
        <f t="shared" si="2"/>
        <v>0</v>
      </c>
    </row>
    <row r="20" spans="2:13" ht="21" customHeight="1">
      <c r="B20" s="19"/>
      <c r="C20" s="20">
        <v>741414</v>
      </c>
      <c r="D20" s="21" t="s">
        <v>170</v>
      </c>
      <c r="E20" s="16">
        <f t="shared" si="1"/>
        <v>100000</v>
      </c>
      <c r="F20" s="22"/>
      <c r="G20" s="22"/>
      <c r="H20" s="152">
        <v>100000</v>
      </c>
      <c r="I20" s="152"/>
      <c r="J20" s="23"/>
      <c r="K20" s="27"/>
    </row>
    <row r="21" spans="2:13" ht="21" customHeight="1">
      <c r="B21" s="13" t="s">
        <v>12</v>
      </c>
      <c r="C21" s="14">
        <v>742000</v>
      </c>
      <c r="D21" s="15" t="s">
        <v>13</v>
      </c>
      <c r="E21" s="16">
        <f t="shared" si="1"/>
        <v>6410000</v>
      </c>
      <c r="F21" s="206">
        <f>F22+F24</f>
        <v>0</v>
      </c>
      <c r="G21" s="210"/>
      <c r="H21" s="204">
        <f>H22+H24</f>
        <v>0</v>
      </c>
      <c r="I21" s="204">
        <f>I22+I24</f>
        <v>0</v>
      </c>
      <c r="J21" s="204">
        <f>J22+J24</f>
        <v>0</v>
      </c>
      <c r="K21" s="207">
        <f>K22+K24</f>
        <v>6410000</v>
      </c>
      <c r="M21" s="1"/>
    </row>
    <row r="22" spans="2:13" ht="21">
      <c r="B22" s="13" t="s">
        <v>14</v>
      </c>
      <c r="C22" s="14">
        <v>742100</v>
      </c>
      <c r="D22" s="15" t="s">
        <v>15</v>
      </c>
      <c r="E22" s="16">
        <f t="shared" si="1"/>
        <v>4200000</v>
      </c>
      <c r="F22" s="17">
        <f>F23</f>
        <v>0</v>
      </c>
      <c r="G22" s="17"/>
      <c r="H22" s="18">
        <f>H23</f>
        <v>0</v>
      </c>
      <c r="I22" s="18"/>
      <c r="J22" s="18">
        <f>J23</f>
        <v>0</v>
      </c>
      <c r="K22" s="111">
        <f>K23</f>
        <v>4200000</v>
      </c>
      <c r="M22" s="1"/>
    </row>
    <row r="23" spans="2:13" ht="21" customHeight="1">
      <c r="B23" s="19"/>
      <c r="C23" s="20">
        <v>742161</v>
      </c>
      <c r="D23" s="21" t="s">
        <v>171</v>
      </c>
      <c r="E23" s="16">
        <f>SUM(F23:K23)</f>
        <v>4200000</v>
      </c>
      <c r="F23" s="22"/>
      <c r="G23" s="22"/>
      <c r="H23" s="23"/>
      <c r="I23" s="23"/>
      <c r="J23" s="23"/>
      <c r="K23" s="24">
        <v>4200000</v>
      </c>
      <c r="M23" s="1"/>
    </row>
    <row r="24" spans="2:13" ht="21" customHeight="1">
      <c r="B24" s="13" t="s">
        <v>16</v>
      </c>
      <c r="C24" s="14">
        <v>742300</v>
      </c>
      <c r="D24" s="15" t="s">
        <v>17</v>
      </c>
      <c r="E24" s="16">
        <f t="shared" si="1"/>
        <v>2210000</v>
      </c>
      <c r="F24" s="17">
        <f>F25</f>
        <v>0</v>
      </c>
      <c r="G24" s="17"/>
      <c r="H24" s="18">
        <f>H25</f>
        <v>0</v>
      </c>
      <c r="I24" s="18"/>
      <c r="J24" s="18">
        <f>J25</f>
        <v>0</v>
      </c>
      <c r="K24" s="111">
        <f>K25</f>
        <v>2210000</v>
      </c>
    </row>
    <row r="25" spans="2:13" ht="21" customHeight="1">
      <c r="B25" s="19"/>
      <c r="C25" s="20">
        <v>742373</v>
      </c>
      <c r="D25" s="21" t="s">
        <v>172</v>
      </c>
      <c r="E25" s="16">
        <f t="shared" si="1"/>
        <v>2210000</v>
      </c>
      <c r="F25" s="22"/>
      <c r="G25" s="22"/>
      <c r="H25" s="23"/>
      <c r="I25" s="23"/>
      <c r="J25" s="23"/>
      <c r="K25" s="24">
        <v>2210000</v>
      </c>
    </row>
    <row r="26" spans="2:13" ht="21" customHeight="1">
      <c r="B26" s="13" t="s">
        <v>18</v>
      </c>
      <c r="C26" s="14">
        <v>743000</v>
      </c>
      <c r="D26" s="15" t="s">
        <v>19</v>
      </c>
      <c r="E26" s="16">
        <f t="shared" si="1"/>
        <v>0</v>
      </c>
      <c r="F26" s="17">
        <f t="shared" ref="F26:K27" si="3">F27</f>
        <v>0</v>
      </c>
      <c r="G26" s="17"/>
      <c r="H26" s="18">
        <f t="shared" si="3"/>
        <v>0</v>
      </c>
      <c r="I26" s="18">
        <f>I27</f>
        <v>0</v>
      </c>
      <c r="J26" s="18">
        <f t="shared" si="3"/>
        <v>0</v>
      </c>
      <c r="K26" s="111"/>
    </row>
    <row r="27" spans="2:13" ht="21" customHeight="1">
      <c r="B27" s="13" t="s">
        <v>20</v>
      </c>
      <c r="C27" s="14">
        <v>743900</v>
      </c>
      <c r="D27" s="15" t="s">
        <v>21</v>
      </c>
      <c r="E27" s="16">
        <f t="shared" si="1"/>
        <v>0</v>
      </c>
      <c r="F27" s="17">
        <f t="shared" si="3"/>
        <v>0</v>
      </c>
      <c r="G27" s="17"/>
      <c r="H27" s="18">
        <f t="shared" si="3"/>
        <v>0</v>
      </c>
      <c r="I27" s="18">
        <f>I28</f>
        <v>0</v>
      </c>
      <c r="J27" s="18">
        <f t="shared" si="3"/>
        <v>0</v>
      </c>
      <c r="K27" s="111">
        <f t="shared" si="3"/>
        <v>0</v>
      </c>
    </row>
    <row r="28" spans="2:13" ht="21" customHeight="1">
      <c r="B28" s="19"/>
      <c r="C28" s="20">
        <v>743911</v>
      </c>
      <c r="D28" s="21" t="s">
        <v>173</v>
      </c>
      <c r="E28" s="16">
        <f t="shared" si="1"/>
        <v>0</v>
      </c>
      <c r="F28" s="22"/>
      <c r="G28" s="22"/>
      <c r="H28" s="23"/>
      <c r="I28" s="23"/>
      <c r="J28" s="23"/>
      <c r="K28" s="24"/>
    </row>
    <row r="29" spans="2:13" ht="21" customHeight="1">
      <c r="B29" s="13"/>
      <c r="C29" s="14">
        <v>744000</v>
      </c>
      <c r="D29" s="15" t="s">
        <v>320</v>
      </c>
      <c r="E29" s="16">
        <f t="shared" si="1"/>
        <v>0</v>
      </c>
      <c r="F29" s="206">
        <f>F30</f>
        <v>0</v>
      </c>
      <c r="G29" s="210"/>
      <c r="H29" s="204">
        <f>H30</f>
        <v>0</v>
      </c>
      <c r="I29" s="204">
        <f>I30</f>
        <v>0</v>
      </c>
      <c r="J29" s="204">
        <f>J30</f>
        <v>0</v>
      </c>
      <c r="K29" s="207">
        <f>K30</f>
        <v>0</v>
      </c>
    </row>
    <row r="30" spans="2:13" ht="21" customHeight="1">
      <c r="B30" s="19"/>
      <c r="C30" s="20">
        <v>744161</v>
      </c>
      <c r="D30" s="21" t="s">
        <v>320</v>
      </c>
      <c r="E30" s="16">
        <f t="shared" si="1"/>
        <v>0</v>
      </c>
      <c r="F30" s="208"/>
      <c r="G30" s="208"/>
      <c r="H30" s="23"/>
      <c r="I30" s="23"/>
      <c r="J30" s="152"/>
      <c r="K30" s="114"/>
    </row>
    <row r="31" spans="2:13" ht="21" customHeight="1">
      <c r="B31" s="13"/>
      <c r="C31" s="14">
        <v>745000</v>
      </c>
      <c r="D31" s="15" t="s">
        <v>321</v>
      </c>
      <c r="E31" s="16">
        <f t="shared" si="1"/>
        <v>20000</v>
      </c>
      <c r="F31" s="206">
        <f>F32</f>
        <v>0</v>
      </c>
      <c r="G31" s="210"/>
      <c r="H31" s="204">
        <f>H32</f>
        <v>0</v>
      </c>
      <c r="I31" s="204">
        <f>I32</f>
        <v>0</v>
      </c>
      <c r="J31" s="204">
        <f>J32</f>
        <v>0</v>
      </c>
      <c r="K31" s="207">
        <f>K32</f>
        <v>20000</v>
      </c>
    </row>
    <row r="32" spans="2:13" ht="21" customHeight="1">
      <c r="B32" s="19"/>
      <c r="C32" s="20">
        <v>745161</v>
      </c>
      <c r="D32" s="21" t="s">
        <v>321</v>
      </c>
      <c r="E32" s="16">
        <f t="shared" si="1"/>
        <v>20000</v>
      </c>
      <c r="F32" s="22"/>
      <c r="G32" s="22"/>
      <c r="H32" s="22"/>
      <c r="I32" s="22"/>
      <c r="J32" s="22"/>
      <c r="K32" s="153">
        <v>20000</v>
      </c>
    </row>
    <row r="33" spans="2:11" ht="21" customHeight="1">
      <c r="B33" s="13" t="s">
        <v>22</v>
      </c>
      <c r="C33" s="14">
        <v>770000</v>
      </c>
      <c r="D33" s="15" t="s">
        <v>23</v>
      </c>
      <c r="E33" s="16">
        <f t="shared" si="1"/>
        <v>0</v>
      </c>
      <c r="F33" s="17">
        <f t="shared" ref="F33:K35" si="4">F34</f>
        <v>0</v>
      </c>
      <c r="G33" s="17"/>
      <c r="H33" s="17">
        <f t="shared" si="4"/>
        <v>0</v>
      </c>
      <c r="I33" s="17">
        <f>I34+I35</f>
        <v>0</v>
      </c>
      <c r="J33" s="17">
        <f t="shared" si="4"/>
        <v>0</v>
      </c>
      <c r="K33" s="109">
        <f t="shared" si="4"/>
        <v>0</v>
      </c>
    </row>
    <row r="34" spans="2:11" ht="21" customHeight="1">
      <c r="B34" s="13" t="s">
        <v>24</v>
      </c>
      <c r="C34" s="14">
        <v>771000</v>
      </c>
      <c r="D34" s="15" t="s">
        <v>25</v>
      </c>
      <c r="E34" s="16">
        <f t="shared" si="1"/>
        <v>0</v>
      </c>
      <c r="F34" s="17">
        <f t="shared" si="4"/>
        <v>0</v>
      </c>
      <c r="G34" s="17"/>
      <c r="H34" s="18">
        <f t="shared" si="4"/>
        <v>0</v>
      </c>
      <c r="I34" s="18"/>
      <c r="J34" s="18">
        <f t="shared" si="4"/>
        <v>0</v>
      </c>
      <c r="K34" s="111">
        <f t="shared" si="4"/>
        <v>0</v>
      </c>
    </row>
    <row r="35" spans="2:11" ht="21" customHeight="1">
      <c r="B35" s="13" t="s">
        <v>26</v>
      </c>
      <c r="C35" s="14">
        <v>771100</v>
      </c>
      <c r="D35" s="15" t="s">
        <v>27</v>
      </c>
      <c r="E35" s="16">
        <f t="shared" si="1"/>
        <v>0</v>
      </c>
      <c r="F35" s="17">
        <f t="shared" si="4"/>
        <v>0</v>
      </c>
      <c r="G35" s="17"/>
      <c r="H35" s="18">
        <f t="shared" si="4"/>
        <v>0</v>
      </c>
      <c r="I35" s="18"/>
      <c r="J35" s="18">
        <f t="shared" si="4"/>
        <v>0</v>
      </c>
      <c r="K35" s="111">
        <f t="shared" si="4"/>
        <v>0</v>
      </c>
    </row>
    <row r="36" spans="2:11" ht="21" customHeight="1">
      <c r="B36" s="19"/>
      <c r="C36" s="20">
        <v>771111</v>
      </c>
      <c r="D36" s="21" t="s">
        <v>174</v>
      </c>
      <c r="E36" s="16">
        <f t="shared" si="1"/>
        <v>0</v>
      </c>
      <c r="F36" s="26"/>
      <c r="G36" s="26"/>
      <c r="H36" s="25"/>
      <c r="I36" s="25"/>
      <c r="J36" s="23"/>
      <c r="K36" s="27"/>
    </row>
    <row r="37" spans="2:11" ht="21" customHeight="1">
      <c r="B37" s="13" t="s">
        <v>28</v>
      </c>
      <c r="C37" s="14">
        <v>780000</v>
      </c>
      <c r="D37" s="15" t="s">
        <v>29</v>
      </c>
      <c r="E37" s="16">
        <f t="shared" si="1"/>
        <v>343978904.38999999</v>
      </c>
      <c r="F37" s="17">
        <f t="shared" ref="F37:K39" si="5">F38</f>
        <v>0</v>
      </c>
      <c r="G37" s="17"/>
      <c r="H37" s="17">
        <f t="shared" si="5"/>
        <v>342420000</v>
      </c>
      <c r="I37" s="17">
        <f>I38</f>
        <v>1558904.3900000001</v>
      </c>
      <c r="J37" s="17">
        <f t="shared" si="5"/>
        <v>0</v>
      </c>
      <c r="K37" s="109">
        <f t="shared" si="5"/>
        <v>0</v>
      </c>
    </row>
    <row r="38" spans="2:11" ht="21" customHeight="1">
      <c r="B38" s="13" t="s">
        <v>30</v>
      </c>
      <c r="C38" s="14">
        <v>781000</v>
      </c>
      <c r="D38" s="15" t="s">
        <v>31</v>
      </c>
      <c r="E38" s="16">
        <f t="shared" si="1"/>
        <v>343978904.38999999</v>
      </c>
      <c r="F38" s="17">
        <f t="shared" si="5"/>
        <v>0</v>
      </c>
      <c r="G38" s="17"/>
      <c r="H38" s="17">
        <f t="shared" si="5"/>
        <v>342420000</v>
      </c>
      <c r="I38" s="17">
        <f>I39</f>
        <v>1558904.3900000001</v>
      </c>
      <c r="J38" s="17">
        <f t="shared" si="5"/>
        <v>0</v>
      </c>
      <c r="K38" s="109">
        <f t="shared" si="5"/>
        <v>0</v>
      </c>
    </row>
    <row r="39" spans="2:11" ht="21" customHeight="1">
      <c r="B39" s="13" t="s">
        <v>32</v>
      </c>
      <c r="C39" s="14">
        <v>781100</v>
      </c>
      <c r="D39" s="15" t="s">
        <v>33</v>
      </c>
      <c r="E39" s="16">
        <f t="shared" si="1"/>
        <v>343978904.38999999</v>
      </c>
      <c r="F39" s="17">
        <f t="shared" si="5"/>
        <v>0</v>
      </c>
      <c r="G39" s="17"/>
      <c r="H39" s="17">
        <f>H40+H53</f>
        <v>342420000</v>
      </c>
      <c r="I39" s="17">
        <f>I40</f>
        <v>1558904.3900000001</v>
      </c>
      <c r="J39" s="17">
        <f t="shared" si="5"/>
        <v>0</v>
      </c>
      <c r="K39" s="109">
        <f t="shared" si="5"/>
        <v>0</v>
      </c>
    </row>
    <row r="40" spans="2:11" ht="21" customHeight="1">
      <c r="B40" s="28"/>
      <c r="C40" s="29">
        <v>781111</v>
      </c>
      <c r="D40" s="30" t="s">
        <v>368</v>
      </c>
      <c r="E40" s="16">
        <f t="shared" si="1"/>
        <v>339278904.38999999</v>
      </c>
      <c r="F40" s="22"/>
      <c r="G40" s="22"/>
      <c r="H40" s="31">
        <f>H41+H42+H43+H44+H45+H46+H47+H48+H49</f>
        <v>337720000</v>
      </c>
      <c r="I40" s="31">
        <f>I46+I47+I49+I53</f>
        <v>1558904.3900000001</v>
      </c>
      <c r="J40" s="23"/>
      <c r="K40" s="27"/>
    </row>
    <row r="41" spans="2:11" ht="21" customHeight="1">
      <c r="B41" s="19"/>
      <c r="C41" s="20"/>
      <c r="D41" s="32" t="s">
        <v>297</v>
      </c>
      <c r="E41" s="16">
        <f t="shared" si="1"/>
        <v>131950000</v>
      </c>
      <c r="F41" s="22"/>
      <c r="G41" s="22"/>
      <c r="H41" s="25">
        <v>131950000</v>
      </c>
      <c r="I41" s="25"/>
      <c r="J41" s="23"/>
      <c r="K41" s="27"/>
    </row>
    <row r="42" spans="2:11" ht="21" customHeight="1">
      <c r="B42" s="19"/>
      <c r="C42" s="20"/>
      <c r="D42" s="32" t="s">
        <v>298</v>
      </c>
      <c r="E42" s="16">
        <f t="shared" si="1"/>
        <v>4396000</v>
      </c>
      <c r="F42" s="22"/>
      <c r="G42" s="22"/>
      <c r="H42" s="25">
        <v>4396000</v>
      </c>
      <c r="I42" s="25"/>
      <c r="J42" s="23"/>
      <c r="K42" s="27"/>
    </row>
    <row r="43" spans="2:11" ht="21" customHeight="1">
      <c r="B43" s="19"/>
      <c r="C43" s="20"/>
      <c r="D43" s="32" t="s">
        <v>269</v>
      </c>
      <c r="E43" s="16">
        <f t="shared" si="1"/>
        <v>710000</v>
      </c>
      <c r="F43" s="22"/>
      <c r="G43" s="22"/>
      <c r="H43" s="25">
        <v>710000</v>
      </c>
      <c r="I43" s="25"/>
      <c r="J43" s="23"/>
      <c r="K43" s="27"/>
    </row>
    <row r="44" spans="2:11" ht="21" customHeight="1">
      <c r="B44" s="19"/>
      <c r="C44" s="20"/>
      <c r="D44" s="32" t="s">
        <v>270</v>
      </c>
      <c r="E44" s="16">
        <f t="shared" si="1"/>
        <v>453000</v>
      </c>
      <c r="F44" s="22"/>
      <c r="G44" s="22"/>
      <c r="H44" s="25">
        <v>453000</v>
      </c>
      <c r="I44" s="25"/>
      <c r="J44" s="23"/>
      <c r="K44" s="27"/>
    </row>
    <row r="45" spans="2:11" ht="21" customHeight="1">
      <c r="B45" s="19"/>
      <c r="C45" s="20"/>
      <c r="D45" s="32" t="s">
        <v>299</v>
      </c>
      <c r="E45" s="16">
        <f t="shared" si="1"/>
        <v>175854000</v>
      </c>
      <c r="F45" s="22"/>
      <c r="G45" s="22"/>
      <c r="H45" s="152">
        <v>175854000</v>
      </c>
      <c r="I45" s="25"/>
      <c r="J45" s="23"/>
      <c r="K45" s="27"/>
    </row>
    <row r="46" spans="2:11" ht="21" customHeight="1">
      <c r="B46" s="19"/>
      <c r="C46" s="20"/>
      <c r="D46" s="32" t="s">
        <v>272</v>
      </c>
      <c r="E46" s="16">
        <f t="shared" si="1"/>
        <v>2699435</v>
      </c>
      <c r="F46" s="22"/>
      <c r="G46" s="22"/>
      <c r="H46" s="25">
        <v>2175000</v>
      </c>
      <c r="I46" s="25">
        <v>524435</v>
      </c>
      <c r="J46" s="23"/>
      <c r="K46" s="27"/>
    </row>
    <row r="47" spans="2:11" ht="21" customHeight="1">
      <c r="B47" s="19"/>
      <c r="C47" s="20"/>
      <c r="D47" s="32" t="s">
        <v>296</v>
      </c>
      <c r="E47" s="16">
        <f t="shared" si="1"/>
        <v>7871126.3899999997</v>
      </c>
      <c r="F47" s="22"/>
      <c r="G47" s="22"/>
      <c r="H47" s="25">
        <v>7198000</v>
      </c>
      <c r="I47" s="25">
        <v>673126.39</v>
      </c>
      <c r="J47" s="23"/>
      <c r="K47" s="27"/>
    </row>
    <row r="48" spans="2:11" ht="21" customHeight="1">
      <c r="B48" s="19"/>
      <c r="C48" s="20"/>
      <c r="D48" s="32" t="s">
        <v>295</v>
      </c>
      <c r="E48" s="16">
        <f t="shared" si="1"/>
        <v>4083000</v>
      </c>
      <c r="F48" s="22"/>
      <c r="G48" s="22"/>
      <c r="H48" s="25">
        <v>4083000</v>
      </c>
      <c r="I48" s="25"/>
      <c r="J48" s="23"/>
      <c r="K48" s="27"/>
    </row>
    <row r="49" spans="2:12" ht="21" customHeight="1">
      <c r="B49" s="148"/>
      <c r="C49" s="143"/>
      <c r="D49" s="144" t="s">
        <v>324</v>
      </c>
      <c r="E49" s="16">
        <f t="shared" si="1"/>
        <v>11148199</v>
      </c>
      <c r="F49" s="145"/>
      <c r="G49" s="145"/>
      <c r="H49" s="146">
        <v>10901000</v>
      </c>
      <c r="I49" s="146">
        <f>I50</f>
        <v>247199</v>
      </c>
      <c r="J49" s="146"/>
      <c r="K49" s="147"/>
    </row>
    <row r="50" spans="2:12" ht="21" customHeight="1">
      <c r="B50" s="149"/>
      <c r="C50" s="150"/>
      <c r="D50" s="151" t="s">
        <v>319</v>
      </c>
      <c r="E50" s="16">
        <f t="shared" si="1"/>
        <v>8744199</v>
      </c>
      <c r="F50" s="22"/>
      <c r="G50" s="22"/>
      <c r="H50" s="152">
        <f>H49-H52</f>
        <v>8497000</v>
      </c>
      <c r="I50" s="152">
        <v>247199</v>
      </c>
      <c r="J50" s="23"/>
      <c r="K50" s="27"/>
    </row>
    <row r="51" spans="2:12" ht="21" customHeight="1">
      <c r="B51" s="172"/>
      <c r="C51" s="173"/>
      <c r="D51" s="174" t="s">
        <v>346</v>
      </c>
      <c r="E51" s="175"/>
      <c r="F51" s="176"/>
      <c r="G51" s="176"/>
      <c r="H51" s="196">
        <f>H49*0.05</f>
        <v>545050</v>
      </c>
      <c r="I51" s="177"/>
      <c r="J51" s="177"/>
      <c r="K51" s="178"/>
      <c r="L51" s="1"/>
    </row>
    <row r="52" spans="2:12" ht="21" customHeight="1">
      <c r="B52" s="19"/>
      <c r="C52" s="20"/>
      <c r="D52" s="32" t="s">
        <v>318</v>
      </c>
      <c r="E52" s="16">
        <f t="shared" si="1"/>
        <v>2404000</v>
      </c>
      <c r="F52" s="22"/>
      <c r="G52" s="22"/>
      <c r="H52" s="25">
        <v>2404000</v>
      </c>
      <c r="I52" s="25"/>
      <c r="J52" s="23"/>
      <c r="K52" s="27"/>
    </row>
    <row r="53" spans="2:12" ht="21" customHeight="1">
      <c r="B53" s="220"/>
      <c r="C53" s="221"/>
      <c r="D53" s="222" t="s">
        <v>334</v>
      </c>
      <c r="E53" s="16">
        <f t="shared" si="1"/>
        <v>4814144</v>
      </c>
      <c r="F53" s="223"/>
      <c r="G53" s="223"/>
      <c r="H53" s="223">
        <f>H54+H55+H56+H57</f>
        <v>4700000</v>
      </c>
      <c r="I53" s="223">
        <f>I54+I55+I56</f>
        <v>114144</v>
      </c>
      <c r="J53" s="223"/>
      <c r="K53" s="224"/>
    </row>
    <row r="54" spans="2:12" ht="21" customHeight="1">
      <c r="B54" s="19"/>
      <c r="C54" s="20"/>
      <c r="D54" s="32" t="s">
        <v>190</v>
      </c>
      <c r="E54" s="16">
        <f t="shared" si="1"/>
        <v>1600000</v>
      </c>
      <c r="F54" s="22"/>
      <c r="G54" s="22"/>
      <c r="H54" s="34">
        <v>1600000</v>
      </c>
      <c r="I54" s="34"/>
      <c r="J54" s="22"/>
      <c r="K54" s="114"/>
    </row>
    <row r="55" spans="2:12" ht="21" customHeight="1">
      <c r="B55" s="19"/>
      <c r="C55" s="20"/>
      <c r="D55" s="32" t="s">
        <v>317</v>
      </c>
      <c r="E55" s="16">
        <f t="shared" si="1"/>
        <v>1564144</v>
      </c>
      <c r="F55" s="22"/>
      <c r="G55" s="22"/>
      <c r="H55" s="34">
        <v>1450000</v>
      </c>
      <c r="I55" s="34">
        <v>114144</v>
      </c>
      <c r="J55" s="22"/>
      <c r="K55" s="114"/>
    </row>
    <row r="56" spans="2:12" ht="21" customHeight="1">
      <c r="B56" s="19"/>
      <c r="C56" s="20"/>
      <c r="D56" s="32" t="s">
        <v>301</v>
      </c>
      <c r="E56" s="16">
        <f t="shared" si="1"/>
        <v>1000000</v>
      </c>
      <c r="F56" s="22"/>
      <c r="G56" s="22"/>
      <c r="H56" s="34">
        <v>1000000</v>
      </c>
      <c r="I56" s="34"/>
      <c r="J56" s="22"/>
      <c r="K56" s="114"/>
    </row>
    <row r="57" spans="2:12" ht="21" customHeight="1">
      <c r="B57" s="19"/>
      <c r="C57" s="20"/>
      <c r="D57" s="32" t="s">
        <v>367</v>
      </c>
      <c r="E57" s="16">
        <f t="shared" si="1"/>
        <v>650000</v>
      </c>
      <c r="F57" s="22"/>
      <c r="G57" s="22"/>
      <c r="H57" s="34">
        <v>650000</v>
      </c>
      <c r="I57" s="34"/>
      <c r="J57" s="22"/>
      <c r="K57" s="114"/>
    </row>
    <row r="58" spans="2:12" ht="21" customHeight="1">
      <c r="B58" s="13" t="s">
        <v>34</v>
      </c>
      <c r="C58" s="14">
        <v>790000</v>
      </c>
      <c r="D58" s="15" t="s">
        <v>35</v>
      </c>
      <c r="E58" s="16">
        <f>SUM(F58:K58)</f>
        <v>0</v>
      </c>
      <c r="F58" s="17">
        <f>F59</f>
        <v>0</v>
      </c>
      <c r="G58" s="17">
        <f>G59</f>
        <v>0</v>
      </c>
      <c r="H58" s="17">
        <f t="shared" ref="H58:K59" si="6">H59</f>
        <v>0</v>
      </c>
      <c r="I58" s="17"/>
      <c r="J58" s="17">
        <f t="shared" si="6"/>
        <v>0</v>
      </c>
      <c r="K58" s="109">
        <f t="shared" si="6"/>
        <v>0</v>
      </c>
    </row>
    <row r="59" spans="2:12" ht="21" customHeight="1">
      <c r="B59" s="13" t="s">
        <v>36</v>
      </c>
      <c r="C59" s="14">
        <v>791000</v>
      </c>
      <c r="D59" s="15" t="s">
        <v>37</v>
      </c>
      <c r="E59" s="16">
        <f>SUM(F59:K59)</f>
        <v>0</v>
      </c>
      <c r="F59" s="17">
        <f>F60</f>
        <v>0</v>
      </c>
      <c r="G59" s="17">
        <f>G60</f>
        <v>0</v>
      </c>
      <c r="H59" s="17">
        <f t="shared" si="6"/>
        <v>0</v>
      </c>
      <c r="I59" s="17"/>
      <c r="J59" s="17">
        <f t="shared" si="6"/>
        <v>0</v>
      </c>
      <c r="K59" s="109">
        <f t="shared" si="6"/>
        <v>0</v>
      </c>
    </row>
    <row r="60" spans="2:12" ht="21" customHeight="1">
      <c r="B60" s="13" t="s">
        <v>38</v>
      </c>
      <c r="C60" s="14">
        <v>791100</v>
      </c>
      <c r="D60" s="15" t="s">
        <v>2</v>
      </c>
      <c r="E60" s="16">
        <f>SUM(F60:K60)</f>
        <v>0</v>
      </c>
      <c r="F60" s="17">
        <f>F61+F62</f>
        <v>0</v>
      </c>
      <c r="G60" s="17">
        <f>SUM(G61:G63)</f>
        <v>0</v>
      </c>
      <c r="H60" s="17">
        <f>H61+H62+H63</f>
        <v>0</v>
      </c>
      <c r="I60" s="17"/>
      <c r="J60" s="17">
        <f>J61+J62+J63</f>
        <v>0</v>
      </c>
      <c r="K60" s="109">
        <f>K61+K62+K63</f>
        <v>0</v>
      </c>
    </row>
    <row r="61" spans="2:12" ht="21" customHeight="1">
      <c r="B61" s="19"/>
      <c r="C61" s="33"/>
      <c r="D61" s="21" t="s">
        <v>300</v>
      </c>
      <c r="E61" s="16">
        <f t="shared" si="1"/>
        <v>0</v>
      </c>
      <c r="F61" s="34"/>
      <c r="G61" s="34"/>
      <c r="H61" s="23"/>
      <c r="I61" s="23"/>
      <c r="J61" s="23"/>
      <c r="K61" s="27"/>
    </row>
    <row r="62" spans="2:12" ht="21" customHeight="1">
      <c r="B62" s="19"/>
      <c r="C62" s="33"/>
      <c r="D62" s="21" t="s">
        <v>358</v>
      </c>
      <c r="E62" s="16">
        <f>SUM(F62:K62)</f>
        <v>0</v>
      </c>
      <c r="F62" s="34"/>
      <c r="G62" s="34"/>
      <c r="H62" s="23"/>
      <c r="I62" s="23"/>
      <c r="J62" s="23"/>
      <c r="K62" s="27"/>
    </row>
    <row r="63" spans="2:12" ht="21" customHeight="1">
      <c r="B63" s="19"/>
      <c r="C63" s="33"/>
      <c r="D63" s="21"/>
      <c r="E63" s="16">
        <f t="shared" ref="E63:E75" si="7">F63+H63+J63+K63</f>
        <v>0</v>
      </c>
      <c r="F63" s="34"/>
      <c r="G63" s="34"/>
      <c r="H63" s="23"/>
      <c r="I63" s="23"/>
      <c r="J63" s="23"/>
      <c r="K63" s="27"/>
    </row>
    <row r="64" spans="2:12" ht="21" customHeight="1">
      <c r="B64" s="13">
        <v>5104</v>
      </c>
      <c r="C64" s="14">
        <v>800000</v>
      </c>
      <c r="D64" s="15" t="s">
        <v>39</v>
      </c>
      <c r="E64" s="16">
        <f t="shared" si="7"/>
        <v>20000</v>
      </c>
      <c r="F64" s="17">
        <f>F65</f>
        <v>0</v>
      </c>
      <c r="G64" s="17"/>
      <c r="H64" s="17">
        <f>H65</f>
        <v>0</v>
      </c>
      <c r="I64" s="17"/>
      <c r="J64" s="17">
        <f>J65</f>
        <v>0</v>
      </c>
      <c r="K64" s="109">
        <f>K65</f>
        <v>20000</v>
      </c>
    </row>
    <row r="65" spans="2:13" ht="21" customHeight="1">
      <c r="B65" s="13" t="s">
        <v>40</v>
      </c>
      <c r="C65" s="14">
        <v>810000</v>
      </c>
      <c r="D65" s="15" t="s">
        <v>41</v>
      </c>
      <c r="E65" s="16">
        <f t="shared" si="7"/>
        <v>20000</v>
      </c>
      <c r="F65" s="17">
        <f>F67</f>
        <v>0</v>
      </c>
      <c r="G65" s="17"/>
      <c r="H65" s="17">
        <f>H67</f>
        <v>0</v>
      </c>
      <c r="I65" s="17"/>
      <c r="J65" s="17">
        <f>J67</f>
        <v>0</v>
      </c>
      <c r="K65" s="109">
        <f>K66+K67</f>
        <v>20000</v>
      </c>
    </row>
    <row r="66" spans="2:13" ht="21" customHeight="1">
      <c r="B66" s="13">
        <v>5108</v>
      </c>
      <c r="C66" s="14">
        <v>811100</v>
      </c>
      <c r="D66" s="184" t="s">
        <v>353</v>
      </c>
      <c r="E66" s="16">
        <f t="shared" si="7"/>
        <v>20000</v>
      </c>
      <c r="F66" s="17"/>
      <c r="G66" s="17"/>
      <c r="H66" s="17"/>
      <c r="I66" s="17"/>
      <c r="J66" s="17"/>
      <c r="K66" s="109">
        <v>20000</v>
      </c>
    </row>
    <row r="67" spans="2:13" ht="21" customHeight="1">
      <c r="B67" s="13" t="s">
        <v>42</v>
      </c>
      <c r="C67" s="14">
        <v>813000</v>
      </c>
      <c r="D67" s="15" t="s">
        <v>43</v>
      </c>
      <c r="E67" s="16">
        <f t="shared" si="7"/>
        <v>0</v>
      </c>
      <c r="F67" s="17">
        <f>F68</f>
        <v>0</v>
      </c>
      <c r="G67" s="17"/>
      <c r="H67" s="17">
        <f>H68</f>
        <v>0</v>
      </c>
      <c r="I67" s="17"/>
      <c r="J67" s="17">
        <f>J68</f>
        <v>0</v>
      </c>
      <c r="K67" s="109">
        <f>K68</f>
        <v>0</v>
      </c>
    </row>
    <row r="68" spans="2:13" ht="21" customHeight="1">
      <c r="B68" s="13" t="s">
        <v>44</v>
      </c>
      <c r="C68" s="14">
        <v>813100</v>
      </c>
      <c r="D68" s="15" t="s">
        <v>45</v>
      </c>
      <c r="E68" s="16">
        <f t="shared" si="7"/>
        <v>0</v>
      </c>
      <c r="F68" s="17">
        <f>F69</f>
        <v>0</v>
      </c>
      <c r="G68" s="17"/>
      <c r="H68" s="17">
        <f>H69</f>
        <v>0</v>
      </c>
      <c r="I68" s="17"/>
      <c r="J68" s="17">
        <f>J69</f>
        <v>0</v>
      </c>
      <c r="K68" s="109">
        <f>K69</f>
        <v>0</v>
      </c>
    </row>
    <row r="69" spans="2:13" ht="21" customHeight="1" thickBot="1">
      <c r="B69" s="35"/>
      <c r="C69" s="36">
        <v>813161</v>
      </c>
      <c r="D69" s="37" t="s">
        <v>175</v>
      </c>
      <c r="E69" s="185">
        <f t="shared" si="7"/>
        <v>0</v>
      </c>
      <c r="F69" s="39"/>
      <c r="G69" s="39"/>
      <c r="H69" s="40"/>
      <c r="I69" s="40"/>
      <c r="J69" s="40"/>
      <c r="K69" s="41"/>
    </row>
    <row r="70" spans="2:13" ht="21" customHeight="1" thickTop="1" thickBot="1">
      <c r="B70" s="42"/>
      <c r="C70" s="43"/>
      <c r="D70" s="43"/>
      <c r="E70" s="43"/>
      <c r="F70" s="43"/>
      <c r="G70" s="43"/>
      <c r="H70" s="43"/>
      <c r="I70" s="43"/>
      <c r="J70" s="43"/>
      <c r="K70" s="44"/>
    </row>
    <row r="71" spans="2:13" ht="21" customHeight="1" thickTop="1">
      <c r="B71" s="8">
        <v>5129</v>
      </c>
      <c r="C71" s="45">
        <v>900000</v>
      </c>
      <c r="D71" s="46" t="s">
        <v>46</v>
      </c>
      <c r="E71" s="11">
        <f t="shared" si="7"/>
        <v>225000</v>
      </c>
      <c r="F71" s="12">
        <f t="shared" ref="F71:K74" si="8">F72</f>
        <v>0</v>
      </c>
      <c r="G71" s="12"/>
      <c r="H71" s="12">
        <f t="shared" si="8"/>
        <v>0</v>
      </c>
      <c r="I71" s="12"/>
      <c r="J71" s="12">
        <f t="shared" si="8"/>
        <v>0</v>
      </c>
      <c r="K71" s="110">
        <f t="shared" si="8"/>
        <v>225000</v>
      </c>
    </row>
    <row r="72" spans="2:13" ht="21" customHeight="1">
      <c r="B72" s="13" t="s">
        <v>47</v>
      </c>
      <c r="C72" s="14">
        <v>920000</v>
      </c>
      <c r="D72" s="15" t="s">
        <v>48</v>
      </c>
      <c r="E72" s="16">
        <f t="shared" si="7"/>
        <v>225000</v>
      </c>
      <c r="F72" s="17">
        <f t="shared" si="8"/>
        <v>0</v>
      </c>
      <c r="G72" s="17"/>
      <c r="H72" s="17">
        <f t="shared" si="8"/>
        <v>0</v>
      </c>
      <c r="I72" s="17"/>
      <c r="J72" s="17">
        <f t="shared" si="8"/>
        <v>0</v>
      </c>
      <c r="K72" s="109">
        <f t="shared" si="8"/>
        <v>225000</v>
      </c>
    </row>
    <row r="73" spans="2:13" ht="21" customHeight="1">
      <c r="B73" s="13" t="s">
        <v>49</v>
      </c>
      <c r="C73" s="14">
        <v>921000</v>
      </c>
      <c r="D73" s="15" t="s">
        <v>50</v>
      </c>
      <c r="E73" s="16">
        <f t="shared" si="7"/>
        <v>225000</v>
      </c>
      <c r="F73" s="17">
        <f t="shared" si="8"/>
        <v>0</v>
      </c>
      <c r="G73" s="17"/>
      <c r="H73" s="17">
        <f t="shared" si="8"/>
        <v>0</v>
      </c>
      <c r="I73" s="17"/>
      <c r="J73" s="17">
        <f t="shared" si="8"/>
        <v>0</v>
      </c>
      <c r="K73" s="109">
        <f t="shared" si="8"/>
        <v>225000</v>
      </c>
    </row>
    <row r="74" spans="2:13" ht="21" customHeight="1">
      <c r="B74" s="13" t="s">
        <v>51</v>
      </c>
      <c r="C74" s="14">
        <v>921600</v>
      </c>
      <c r="D74" s="15" t="s">
        <v>52</v>
      </c>
      <c r="E74" s="16">
        <f t="shared" si="7"/>
        <v>225000</v>
      </c>
      <c r="F74" s="17">
        <f t="shared" si="8"/>
        <v>0</v>
      </c>
      <c r="G74" s="17"/>
      <c r="H74" s="17">
        <f t="shared" si="8"/>
        <v>0</v>
      </c>
      <c r="I74" s="17"/>
      <c r="J74" s="17">
        <f t="shared" si="8"/>
        <v>0</v>
      </c>
      <c r="K74" s="109">
        <f t="shared" si="8"/>
        <v>225000</v>
      </c>
    </row>
    <row r="75" spans="2:13" ht="21" customHeight="1">
      <c r="B75" s="19"/>
      <c r="C75" s="20">
        <v>921661</v>
      </c>
      <c r="D75" s="21" t="s">
        <v>176</v>
      </c>
      <c r="E75" s="16">
        <f t="shared" si="7"/>
        <v>225000</v>
      </c>
      <c r="F75" s="22"/>
      <c r="G75" s="22"/>
      <c r="H75" s="23"/>
      <c r="I75" s="23"/>
      <c r="J75" s="23"/>
      <c r="K75" s="24">
        <v>225000</v>
      </c>
    </row>
    <row r="76" spans="2:13" ht="21" customHeight="1" thickBot="1">
      <c r="B76" s="47" t="s">
        <v>53</v>
      </c>
      <c r="C76" s="48"/>
      <c r="D76" s="49" t="s">
        <v>54</v>
      </c>
      <c r="E76" s="38">
        <f t="shared" ref="E76:K76" si="9">E71+E15</f>
        <v>350753904.38999999</v>
      </c>
      <c r="F76" s="38">
        <f t="shared" si="9"/>
        <v>0</v>
      </c>
      <c r="G76" s="38"/>
      <c r="H76" s="38">
        <f t="shared" si="9"/>
        <v>342520000</v>
      </c>
      <c r="I76" s="38">
        <f t="shared" si="9"/>
        <v>1558904.3900000001</v>
      </c>
      <c r="J76" s="38">
        <f t="shared" si="9"/>
        <v>0</v>
      </c>
      <c r="K76" s="38">
        <f t="shared" si="9"/>
        <v>6675000</v>
      </c>
      <c r="M76" s="1"/>
    </row>
    <row r="77" spans="2:13" ht="21" customHeight="1" thickTop="1" thickBot="1">
      <c r="B77" s="50"/>
      <c r="C77" s="51"/>
      <c r="D77" s="51"/>
      <c r="E77" s="51"/>
      <c r="F77" s="51"/>
      <c r="G77" s="51"/>
      <c r="H77" s="51"/>
      <c r="I77" s="51"/>
      <c r="J77" s="51"/>
      <c r="K77" s="52"/>
    </row>
    <row r="78" spans="2:13" ht="21" customHeight="1" thickTop="1">
      <c r="B78" s="8">
        <v>5170</v>
      </c>
      <c r="C78" s="45"/>
      <c r="D78" s="46" t="s">
        <v>55</v>
      </c>
      <c r="E78" s="11">
        <f>SUM(F78:K78)</f>
        <v>350523904.38999999</v>
      </c>
      <c r="F78" s="11">
        <f>F79+F324</f>
        <v>0</v>
      </c>
      <c r="G78" s="11">
        <f>G79+G324</f>
        <v>0</v>
      </c>
      <c r="H78" s="11">
        <f>H79+H324</f>
        <v>342520000</v>
      </c>
      <c r="I78" s="11">
        <f>I79</f>
        <v>1558904.3900000001</v>
      </c>
      <c r="J78" s="11">
        <f>J79+J324</f>
        <v>0</v>
      </c>
      <c r="K78" s="11">
        <f>K79+K324</f>
        <v>6445000</v>
      </c>
      <c r="M78" s="1"/>
    </row>
    <row r="79" spans="2:13" ht="21" customHeight="1">
      <c r="B79" s="13">
        <v>5171</v>
      </c>
      <c r="C79" s="14">
        <v>400000</v>
      </c>
      <c r="D79" s="15" t="s">
        <v>56</v>
      </c>
      <c r="E79" s="11">
        <f>E80+E120+E295+E307+E313+E316</f>
        <v>350059760.38999999</v>
      </c>
      <c r="F79" s="11">
        <f>F80+F120+F295+F307+F313+F316</f>
        <v>0</v>
      </c>
      <c r="G79" s="11">
        <f>G80+G120+G295+G307+G313+G316</f>
        <v>0</v>
      </c>
      <c r="H79" s="11">
        <f>H80+H120+H295+H307+H313+H316</f>
        <v>342520000</v>
      </c>
      <c r="I79" s="11">
        <f>I80+I120+I313</f>
        <v>1558904.3900000001</v>
      </c>
      <c r="J79" s="11"/>
      <c r="K79" s="11">
        <f>K80+K120+K295+K307+K316</f>
        <v>6095000</v>
      </c>
      <c r="M79" s="1"/>
    </row>
    <row r="80" spans="2:13" ht="21" customHeight="1">
      <c r="B80" s="13">
        <v>5172</v>
      </c>
      <c r="C80" s="14">
        <v>410000</v>
      </c>
      <c r="D80" s="15" t="s">
        <v>57</v>
      </c>
      <c r="E80" s="11">
        <f t="shared" ref="E80:E118" si="10">F80+H80+I80+J80+K80</f>
        <v>143176000</v>
      </c>
      <c r="F80" s="16">
        <f>F81+F85+F92+F99+F112+F115</f>
        <v>0</v>
      </c>
      <c r="G80" s="16"/>
      <c r="H80" s="16">
        <f>H81+H85+H92+H99+H112+H115</f>
        <v>139596000</v>
      </c>
      <c r="I80" s="16">
        <f>I81+I85+I92+I99+I112+I115</f>
        <v>0</v>
      </c>
      <c r="J80" s="16">
        <f>J81+J85+J92+J99+J112+J115</f>
        <v>0</v>
      </c>
      <c r="K80" s="16">
        <f>K81+K85+K92+K99+K112+K115</f>
        <v>3580000</v>
      </c>
      <c r="M80" s="1"/>
    </row>
    <row r="81" spans="2:13" ht="21" customHeight="1">
      <c r="B81" s="13">
        <v>5173</v>
      </c>
      <c r="C81" s="14">
        <v>411000</v>
      </c>
      <c r="D81" s="15" t="s">
        <v>58</v>
      </c>
      <c r="E81" s="11">
        <f t="shared" si="10"/>
        <v>116116000</v>
      </c>
      <c r="F81" s="17">
        <f>F83</f>
        <v>0</v>
      </c>
      <c r="G81" s="17"/>
      <c r="H81" s="17">
        <f>H83</f>
        <v>113116000</v>
      </c>
      <c r="I81" s="17">
        <f>I83</f>
        <v>0</v>
      </c>
      <c r="J81" s="17">
        <f>J83</f>
        <v>0</v>
      </c>
      <c r="K81" s="109">
        <f>K83</f>
        <v>3000000</v>
      </c>
      <c r="M81" s="1"/>
    </row>
    <row r="82" spans="2:13" ht="21" customHeight="1">
      <c r="B82" s="28"/>
      <c r="C82" s="53"/>
      <c r="D82" s="54" t="s">
        <v>180</v>
      </c>
      <c r="E82" s="11">
        <f t="shared" si="10"/>
        <v>135450000</v>
      </c>
      <c r="F82" s="55">
        <f>F83+F85</f>
        <v>0</v>
      </c>
      <c r="G82" s="55"/>
      <c r="H82" s="56">
        <f>H83+H85</f>
        <v>131950000</v>
      </c>
      <c r="I82" s="56">
        <f>I83+I85</f>
        <v>0</v>
      </c>
      <c r="J82" s="55">
        <f>J83+J85</f>
        <v>0</v>
      </c>
      <c r="K82" s="112">
        <f>K83+K85</f>
        <v>3500000</v>
      </c>
      <c r="M82" s="1"/>
    </row>
    <row r="83" spans="2:13" ht="21" customHeight="1">
      <c r="B83" s="13">
        <v>5174</v>
      </c>
      <c r="C83" s="14">
        <v>411100</v>
      </c>
      <c r="D83" s="15" t="s">
        <v>59</v>
      </c>
      <c r="E83" s="11">
        <f t="shared" si="10"/>
        <v>116116000</v>
      </c>
      <c r="F83" s="17">
        <f>F84</f>
        <v>0</v>
      </c>
      <c r="G83" s="17"/>
      <c r="H83" s="17">
        <f>H84</f>
        <v>113116000</v>
      </c>
      <c r="I83" s="17">
        <f>I84</f>
        <v>0</v>
      </c>
      <c r="J83" s="17">
        <f>J84</f>
        <v>0</v>
      </c>
      <c r="K83" s="109">
        <f>K84</f>
        <v>3000000</v>
      </c>
      <c r="M83" s="1"/>
    </row>
    <row r="84" spans="2:13" ht="21" customHeight="1">
      <c r="B84" s="19"/>
      <c r="C84" s="20">
        <v>411111</v>
      </c>
      <c r="D84" s="21" t="s">
        <v>177</v>
      </c>
      <c r="E84" s="11">
        <f t="shared" si="10"/>
        <v>116116000</v>
      </c>
      <c r="F84" s="22"/>
      <c r="G84" s="22"/>
      <c r="H84" s="25">
        <v>113116000</v>
      </c>
      <c r="I84" s="25"/>
      <c r="J84" s="23"/>
      <c r="K84" s="24">
        <v>3000000</v>
      </c>
      <c r="M84" s="1"/>
    </row>
    <row r="85" spans="2:13" ht="21" customHeight="1">
      <c r="B85" s="13">
        <v>5175</v>
      </c>
      <c r="C85" s="14">
        <v>412000</v>
      </c>
      <c r="D85" s="15" t="s">
        <v>60</v>
      </c>
      <c r="E85" s="11">
        <f t="shared" si="10"/>
        <v>19334000</v>
      </c>
      <c r="F85" s="17">
        <f>F86+F88+F90</f>
        <v>0</v>
      </c>
      <c r="G85" s="17"/>
      <c r="H85" s="17">
        <f>H86+H88+H90</f>
        <v>18834000</v>
      </c>
      <c r="I85" s="17">
        <f>I86+I88+I90</f>
        <v>0</v>
      </c>
      <c r="J85" s="17">
        <f>J86+J88+J90</f>
        <v>0</v>
      </c>
      <c r="K85" s="109">
        <f>K86+K88+K90</f>
        <v>500000</v>
      </c>
    </row>
    <row r="86" spans="2:13" ht="21" customHeight="1">
      <c r="B86" s="13">
        <v>5176</v>
      </c>
      <c r="C86" s="14">
        <v>412100</v>
      </c>
      <c r="D86" s="15" t="s">
        <v>61</v>
      </c>
      <c r="E86" s="11">
        <f t="shared" si="10"/>
        <v>13353500</v>
      </c>
      <c r="F86" s="17">
        <f>F87</f>
        <v>0</v>
      </c>
      <c r="G86" s="17"/>
      <c r="H86" s="17">
        <f>H87</f>
        <v>13008500</v>
      </c>
      <c r="I86" s="17">
        <f>I87</f>
        <v>0</v>
      </c>
      <c r="J86" s="17">
        <f>J87</f>
        <v>0</v>
      </c>
      <c r="K86" s="109">
        <f>K87</f>
        <v>345000</v>
      </c>
    </row>
    <row r="87" spans="2:13" ht="21" customHeight="1">
      <c r="B87" s="19"/>
      <c r="C87" s="20">
        <v>412111</v>
      </c>
      <c r="D87" s="21" t="s">
        <v>178</v>
      </c>
      <c r="E87" s="11">
        <f t="shared" si="10"/>
        <v>13353500</v>
      </c>
      <c r="F87" s="22"/>
      <c r="G87" s="22"/>
      <c r="H87" s="25">
        <v>13008500</v>
      </c>
      <c r="I87" s="25"/>
      <c r="J87" s="23"/>
      <c r="K87" s="24">
        <f>K84*0.115</f>
        <v>345000</v>
      </c>
    </row>
    <row r="88" spans="2:13" ht="21" customHeight="1">
      <c r="B88" s="13">
        <v>5177</v>
      </c>
      <c r="C88" s="14">
        <v>412200</v>
      </c>
      <c r="D88" s="15" t="s">
        <v>62</v>
      </c>
      <c r="E88" s="11">
        <f t="shared" si="10"/>
        <v>5980500</v>
      </c>
      <c r="F88" s="17">
        <f>F89</f>
        <v>0</v>
      </c>
      <c r="G88" s="17"/>
      <c r="H88" s="17">
        <f>H89</f>
        <v>5825500</v>
      </c>
      <c r="I88" s="17">
        <f>I89</f>
        <v>0</v>
      </c>
      <c r="J88" s="17">
        <f>J89</f>
        <v>0</v>
      </c>
      <c r="K88" s="109">
        <f>K89</f>
        <v>155000</v>
      </c>
    </row>
    <row r="89" spans="2:13" ht="21" customHeight="1">
      <c r="B89" s="19"/>
      <c r="C89" s="20">
        <v>412211</v>
      </c>
      <c r="D89" s="21" t="s">
        <v>62</v>
      </c>
      <c r="E89" s="11">
        <f t="shared" si="10"/>
        <v>5980500</v>
      </c>
      <c r="F89" s="22"/>
      <c r="G89" s="22"/>
      <c r="H89" s="25">
        <v>5825500</v>
      </c>
      <c r="I89" s="25"/>
      <c r="J89" s="23"/>
      <c r="K89" s="24">
        <v>155000</v>
      </c>
    </row>
    <row r="90" spans="2:13" ht="21" customHeight="1">
      <c r="B90" s="13">
        <v>5178</v>
      </c>
      <c r="C90" s="14">
        <v>412300</v>
      </c>
      <c r="D90" s="15" t="s">
        <v>63</v>
      </c>
      <c r="E90" s="11">
        <f t="shared" si="10"/>
        <v>0</v>
      </c>
      <c r="F90" s="17">
        <f>F91</f>
        <v>0</v>
      </c>
      <c r="G90" s="17"/>
      <c r="H90" s="17">
        <f>H91</f>
        <v>0</v>
      </c>
      <c r="I90" s="17">
        <f>I91</f>
        <v>0</v>
      </c>
      <c r="J90" s="17">
        <f>J91</f>
        <v>0</v>
      </c>
      <c r="K90" s="109">
        <f>K91</f>
        <v>0</v>
      </c>
    </row>
    <row r="91" spans="2:13" ht="21" customHeight="1">
      <c r="B91" s="19"/>
      <c r="C91" s="20">
        <v>412311</v>
      </c>
      <c r="D91" s="21" t="s">
        <v>179</v>
      </c>
      <c r="E91" s="11">
        <f t="shared" si="10"/>
        <v>0</v>
      </c>
      <c r="F91" s="22"/>
      <c r="G91" s="22"/>
      <c r="H91" s="25"/>
      <c r="I91" s="25"/>
      <c r="J91" s="23"/>
      <c r="K91" s="24"/>
    </row>
    <row r="92" spans="2:13" ht="21" customHeight="1">
      <c r="B92" s="13">
        <v>5179</v>
      </c>
      <c r="C92" s="14">
        <v>413000</v>
      </c>
      <c r="D92" s="15" t="s">
        <v>64</v>
      </c>
      <c r="E92" s="11">
        <f t="shared" si="10"/>
        <v>1015000</v>
      </c>
      <c r="F92" s="57">
        <f>F93</f>
        <v>0</v>
      </c>
      <c r="G92" s="57"/>
      <c r="H92" s="17">
        <f>H93</f>
        <v>955000</v>
      </c>
      <c r="I92" s="17"/>
      <c r="J92" s="17">
        <f>J93</f>
        <v>0</v>
      </c>
      <c r="K92" s="17">
        <f>K93</f>
        <v>60000</v>
      </c>
    </row>
    <row r="93" spans="2:13" ht="21" customHeight="1">
      <c r="B93" s="13">
        <v>5180</v>
      </c>
      <c r="C93" s="14">
        <v>413100</v>
      </c>
      <c r="D93" s="15" t="s">
        <v>65</v>
      </c>
      <c r="E93" s="11">
        <f t="shared" si="10"/>
        <v>1015000</v>
      </c>
      <c r="F93" s="57">
        <f>F94+F97</f>
        <v>0</v>
      </c>
      <c r="G93" s="57"/>
      <c r="H93" s="17">
        <f>H97</f>
        <v>955000</v>
      </c>
      <c r="I93" s="17"/>
      <c r="J93" s="17">
        <f>J94+J97</f>
        <v>0</v>
      </c>
      <c r="K93" s="109">
        <f>K94+K97</f>
        <v>60000</v>
      </c>
    </row>
    <row r="94" spans="2:13" ht="21" customHeight="1">
      <c r="B94" s="13"/>
      <c r="C94" s="14">
        <v>413140</v>
      </c>
      <c r="D94" s="15" t="s">
        <v>181</v>
      </c>
      <c r="E94" s="11">
        <f t="shared" si="10"/>
        <v>50000</v>
      </c>
      <c r="F94" s="17">
        <f>F95</f>
        <v>0</v>
      </c>
      <c r="G94" s="17"/>
      <c r="H94" s="17">
        <f>H95</f>
        <v>0</v>
      </c>
      <c r="I94" s="17"/>
      <c r="J94" s="17">
        <f>J95</f>
        <v>0</v>
      </c>
      <c r="K94" s="109">
        <f>K95</f>
        <v>50000</v>
      </c>
    </row>
    <row r="95" spans="2:13" ht="21" customHeight="1">
      <c r="B95" s="19"/>
      <c r="C95" s="20">
        <v>413142</v>
      </c>
      <c r="D95" s="21" t="s">
        <v>182</v>
      </c>
      <c r="E95" s="11">
        <f t="shared" si="10"/>
        <v>50000</v>
      </c>
      <c r="F95" s="22"/>
      <c r="G95" s="22"/>
      <c r="H95" s="166"/>
      <c r="I95" s="25"/>
      <c r="J95" s="23"/>
      <c r="K95" s="24">
        <v>50000</v>
      </c>
    </row>
    <row r="96" spans="2:13" ht="21" customHeight="1">
      <c r="B96" s="28"/>
      <c r="C96" s="29"/>
      <c r="D96" s="54" t="s">
        <v>322</v>
      </c>
      <c r="E96" s="11">
        <f t="shared" si="10"/>
        <v>4406000</v>
      </c>
      <c r="F96" s="56">
        <f>F98+F114</f>
        <v>0</v>
      </c>
      <c r="G96" s="56"/>
      <c r="H96" s="56">
        <f>H98+H114</f>
        <v>4396000</v>
      </c>
      <c r="I96" s="56"/>
      <c r="J96" s="56">
        <f>J98+J114</f>
        <v>0</v>
      </c>
      <c r="K96" s="112">
        <f>K97</f>
        <v>10000</v>
      </c>
    </row>
    <row r="97" spans="2:11" ht="21" customHeight="1">
      <c r="B97" s="13"/>
      <c r="C97" s="14">
        <v>413150</v>
      </c>
      <c r="D97" s="15" t="s">
        <v>183</v>
      </c>
      <c r="E97" s="11">
        <f t="shared" si="10"/>
        <v>965000</v>
      </c>
      <c r="F97" s="17">
        <f>F98</f>
        <v>0</v>
      </c>
      <c r="G97" s="17"/>
      <c r="H97" s="17">
        <f>H98</f>
        <v>955000</v>
      </c>
      <c r="I97" s="17"/>
      <c r="J97" s="17">
        <f>J98</f>
        <v>0</v>
      </c>
      <c r="K97" s="109">
        <f>K98</f>
        <v>10000</v>
      </c>
    </row>
    <row r="98" spans="2:11" ht="21" customHeight="1">
      <c r="B98" s="19"/>
      <c r="C98" s="20">
        <v>413151</v>
      </c>
      <c r="D98" s="21" t="s">
        <v>183</v>
      </c>
      <c r="E98" s="11">
        <f t="shared" si="10"/>
        <v>965000</v>
      </c>
      <c r="F98" s="22"/>
      <c r="G98" s="22"/>
      <c r="H98" s="25">
        <v>955000</v>
      </c>
      <c r="I98" s="25"/>
      <c r="J98" s="23"/>
      <c r="K98" s="24">
        <v>10000</v>
      </c>
    </row>
    <row r="99" spans="2:11" ht="21" customHeight="1">
      <c r="B99" s="13">
        <v>5181</v>
      </c>
      <c r="C99" s="14">
        <v>414000</v>
      </c>
      <c r="D99" s="15" t="s">
        <v>66</v>
      </c>
      <c r="E99" s="11">
        <f t="shared" si="10"/>
        <v>1650000</v>
      </c>
      <c r="F99" s="17">
        <f>F100+F106</f>
        <v>0</v>
      </c>
      <c r="G99" s="17"/>
      <c r="H99" s="17">
        <f>H100+H106+H109</f>
        <v>1650000</v>
      </c>
      <c r="I99" s="17"/>
      <c r="J99" s="17">
        <f>J100+J106</f>
        <v>0</v>
      </c>
      <c r="K99" s="17">
        <f>K100+K106</f>
        <v>0</v>
      </c>
    </row>
    <row r="100" spans="2:11" ht="21" customHeight="1">
      <c r="B100" s="13">
        <v>5182</v>
      </c>
      <c r="C100" s="14">
        <v>414100</v>
      </c>
      <c r="D100" s="15" t="s">
        <v>67</v>
      </c>
      <c r="E100" s="11">
        <f t="shared" si="10"/>
        <v>0</v>
      </c>
      <c r="F100" s="17">
        <f>F101+F106</f>
        <v>0</v>
      </c>
      <c r="G100" s="17"/>
      <c r="H100" s="17">
        <f>H101+H103</f>
        <v>0</v>
      </c>
      <c r="I100" s="17"/>
      <c r="J100" s="17">
        <f>J101+J106</f>
        <v>0</v>
      </c>
      <c r="K100" s="17"/>
    </row>
    <row r="101" spans="2:11" ht="21" customHeight="1">
      <c r="B101" s="13"/>
      <c r="C101" s="14">
        <v>414110</v>
      </c>
      <c r="D101" s="15" t="s">
        <v>184</v>
      </c>
      <c r="E101" s="11">
        <f t="shared" si="10"/>
        <v>0</v>
      </c>
      <c r="F101" s="17">
        <f>F102</f>
        <v>0</v>
      </c>
      <c r="G101" s="17"/>
      <c r="H101" s="17">
        <f>H102</f>
        <v>0</v>
      </c>
      <c r="I101" s="17"/>
      <c r="J101" s="17">
        <f>J102</f>
        <v>0</v>
      </c>
      <c r="K101" s="109">
        <f>K102</f>
        <v>0</v>
      </c>
    </row>
    <row r="102" spans="2:11" ht="21" customHeight="1">
      <c r="B102" s="19"/>
      <c r="C102" s="20">
        <v>414111</v>
      </c>
      <c r="D102" s="21" t="s">
        <v>184</v>
      </c>
      <c r="E102" s="11">
        <f t="shared" si="10"/>
        <v>0</v>
      </c>
      <c r="F102" s="34"/>
      <c r="G102" s="34"/>
      <c r="H102" s="23"/>
      <c r="I102" s="23"/>
      <c r="J102" s="23"/>
      <c r="K102" s="27"/>
    </row>
    <row r="103" spans="2:11" ht="21" customHeight="1">
      <c r="B103" s="13"/>
      <c r="C103" s="14">
        <v>414120</v>
      </c>
      <c r="D103" s="15" t="s">
        <v>185</v>
      </c>
      <c r="E103" s="11">
        <f t="shared" si="10"/>
        <v>0</v>
      </c>
      <c r="F103" s="17">
        <f>F104+F105</f>
        <v>0</v>
      </c>
      <c r="G103" s="17"/>
      <c r="H103" s="17">
        <f>H104+H105</f>
        <v>0</v>
      </c>
      <c r="I103" s="17"/>
      <c r="J103" s="17">
        <f>J104+J105</f>
        <v>0</v>
      </c>
      <c r="K103" s="109">
        <f>K104+K105</f>
        <v>0</v>
      </c>
    </row>
    <row r="104" spans="2:11" ht="21" customHeight="1">
      <c r="B104" s="19"/>
      <c r="C104" s="20">
        <v>4141210</v>
      </c>
      <c r="D104" s="21" t="s">
        <v>186</v>
      </c>
      <c r="E104" s="11">
        <f t="shared" si="10"/>
        <v>0</v>
      </c>
      <c r="F104" s="34"/>
      <c r="G104" s="34"/>
      <c r="H104" s="23"/>
      <c r="I104" s="23"/>
      <c r="J104" s="23"/>
      <c r="K104" s="27"/>
    </row>
    <row r="105" spans="2:11" ht="21" customHeight="1">
      <c r="B105" s="19"/>
      <c r="C105" s="20">
        <v>414121</v>
      </c>
      <c r="D105" s="21" t="s">
        <v>187</v>
      </c>
      <c r="E105" s="11">
        <f t="shared" si="10"/>
        <v>0</v>
      </c>
      <c r="F105" s="22"/>
      <c r="G105" s="22"/>
      <c r="H105" s="25"/>
      <c r="I105" s="25"/>
      <c r="J105" s="23"/>
      <c r="K105" s="27"/>
    </row>
    <row r="106" spans="2:11" ht="21" customHeight="1">
      <c r="B106" s="13">
        <v>5184</v>
      </c>
      <c r="C106" s="14">
        <v>414300</v>
      </c>
      <c r="D106" s="15" t="s">
        <v>68</v>
      </c>
      <c r="E106" s="11">
        <f t="shared" si="10"/>
        <v>1050000</v>
      </c>
      <c r="F106" s="17">
        <f>F107</f>
        <v>0</v>
      </c>
      <c r="G106" s="17"/>
      <c r="H106" s="17">
        <f>H107+H108</f>
        <v>1050000</v>
      </c>
      <c r="I106" s="17"/>
      <c r="J106" s="17">
        <f>J107</f>
        <v>0</v>
      </c>
      <c r="K106" s="109">
        <f>K111</f>
        <v>0</v>
      </c>
    </row>
    <row r="107" spans="2:11" ht="21" customHeight="1">
      <c r="B107" s="19"/>
      <c r="C107" s="20">
        <v>414311</v>
      </c>
      <c r="D107" s="21" t="s">
        <v>188</v>
      </c>
      <c r="E107" s="11">
        <f t="shared" si="10"/>
        <v>1000000</v>
      </c>
      <c r="F107" s="22"/>
      <c r="G107" s="22"/>
      <c r="H107" s="25">
        <v>1000000</v>
      </c>
      <c r="I107" s="25"/>
      <c r="J107" s="58"/>
      <c r="K107" s="59"/>
    </row>
    <row r="108" spans="2:11" ht="21" customHeight="1">
      <c r="B108" s="19"/>
      <c r="C108" s="20">
        <v>414314</v>
      </c>
      <c r="D108" s="216" t="s">
        <v>363</v>
      </c>
      <c r="E108" s="11"/>
      <c r="F108" s="22"/>
      <c r="G108" s="22"/>
      <c r="H108" s="34">
        <v>50000</v>
      </c>
      <c r="I108" s="34"/>
      <c r="J108" s="186"/>
      <c r="K108" s="215"/>
    </row>
    <row r="109" spans="2:11" ht="21" customHeight="1">
      <c r="B109" s="13">
        <v>5185</v>
      </c>
      <c r="C109" s="14">
        <v>414400</v>
      </c>
      <c r="D109" s="15" t="s">
        <v>364</v>
      </c>
      <c r="E109" s="11"/>
      <c r="F109" s="57"/>
      <c r="G109" s="57"/>
      <c r="H109" s="17">
        <f>SUM(H110:H111)</f>
        <v>600000</v>
      </c>
      <c r="I109" s="57"/>
      <c r="J109" s="218"/>
      <c r="K109" s="219"/>
    </row>
    <row r="110" spans="2:11" ht="21" customHeight="1">
      <c r="B110" s="19"/>
      <c r="C110" s="20">
        <v>414411</v>
      </c>
      <c r="D110" s="217" t="s">
        <v>365</v>
      </c>
      <c r="E110" s="11"/>
      <c r="F110" s="22"/>
      <c r="G110" s="22"/>
      <c r="H110" s="34">
        <v>300000</v>
      </c>
      <c r="I110" s="34"/>
      <c r="J110" s="186"/>
      <c r="K110" s="215"/>
    </row>
    <row r="111" spans="2:11" ht="21" customHeight="1">
      <c r="B111" s="19"/>
      <c r="C111" s="20">
        <v>414419</v>
      </c>
      <c r="D111" s="21" t="s">
        <v>366</v>
      </c>
      <c r="E111" s="11">
        <f>SUM(F111:K111)</f>
        <v>300000</v>
      </c>
      <c r="F111" s="22"/>
      <c r="G111" s="22"/>
      <c r="H111" s="34">
        <v>300000</v>
      </c>
      <c r="I111" s="34"/>
      <c r="J111" s="186"/>
      <c r="K111" s="190"/>
    </row>
    <row r="112" spans="2:11" ht="21" customHeight="1">
      <c r="B112" s="13">
        <v>5186</v>
      </c>
      <c r="C112" s="14">
        <v>415000</v>
      </c>
      <c r="D112" s="15" t="s">
        <v>69</v>
      </c>
      <c r="E112" s="11">
        <f t="shared" si="10"/>
        <v>3461000</v>
      </c>
      <c r="F112" s="17">
        <f t="shared" ref="F112:K113" si="11">F113</f>
        <v>0</v>
      </c>
      <c r="G112" s="17"/>
      <c r="H112" s="17">
        <f t="shared" si="11"/>
        <v>3441000</v>
      </c>
      <c r="I112" s="17"/>
      <c r="J112" s="17">
        <f t="shared" si="11"/>
        <v>0</v>
      </c>
      <c r="K112" s="109">
        <f t="shared" si="11"/>
        <v>20000</v>
      </c>
    </row>
    <row r="113" spans="2:13" ht="21" customHeight="1">
      <c r="B113" s="13">
        <v>5187</v>
      </c>
      <c r="C113" s="14">
        <v>415100</v>
      </c>
      <c r="D113" s="15" t="s">
        <v>70</v>
      </c>
      <c r="E113" s="11">
        <f t="shared" si="10"/>
        <v>3461000</v>
      </c>
      <c r="F113" s="17">
        <f t="shared" si="11"/>
        <v>0</v>
      </c>
      <c r="G113" s="17"/>
      <c r="H113" s="17">
        <f>H114</f>
        <v>3441000</v>
      </c>
      <c r="I113" s="17"/>
      <c r="J113" s="17">
        <f t="shared" si="11"/>
        <v>0</v>
      </c>
      <c r="K113" s="109">
        <f t="shared" si="11"/>
        <v>20000</v>
      </c>
    </row>
    <row r="114" spans="2:13" ht="21" customHeight="1">
      <c r="B114" s="19"/>
      <c r="C114" s="20">
        <v>415112</v>
      </c>
      <c r="D114" s="21" t="s">
        <v>189</v>
      </c>
      <c r="E114" s="11">
        <f t="shared" si="10"/>
        <v>3461000</v>
      </c>
      <c r="F114" s="22"/>
      <c r="G114" s="22"/>
      <c r="H114" s="25">
        <v>3441000</v>
      </c>
      <c r="I114" s="25"/>
      <c r="J114" s="23"/>
      <c r="K114" s="24">
        <v>20000</v>
      </c>
    </row>
    <row r="115" spans="2:13" ht="21" customHeight="1">
      <c r="B115" s="13">
        <v>5188</v>
      </c>
      <c r="C115" s="14">
        <v>416000</v>
      </c>
      <c r="D115" s="15" t="s">
        <v>71</v>
      </c>
      <c r="E115" s="11">
        <f t="shared" si="10"/>
        <v>1600000</v>
      </c>
      <c r="F115" s="17">
        <f>F116</f>
        <v>0</v>
      </c>
      <c r="G115" s="17"/>
      <c r="H115" s="17">
        <f>H116</f>
        <v>1600000</v>
      </c>
      <c r="I115" s="17"/>
      <c r="J115" s="17">
        <f>J116</f>
        <v>0</v>
      </c>
      <c r="K115" s="109">
        <f>K116</f>
        <v>0</v>
      </c>
    </row>
    <row r="116" spans="2:13" ht="21" customHeight="1">
      <c r="B116" s="13">
        <v>5189</v>
      </c>
      <c r="C116" s="14">
        <v>416100</v>
      </c>
      <c r="D116" s="15" t="s">
        <v>72</v>
      </c>
      <c r="E116" s="11">
        <f t="shared" si="10"/>
        <v>1600000</v>
      </c>
      <c r="F116" s="17">
        <f>F117+F118</f>
        <v>0</v>
      </c>
      <c r="G116" s="17"/>
      <c r="H116" s="17">
        <f>H117+H118</f>
        <v>1600000</v>
      </c>
      <c r="I116" s="17"/>
      <c r="J116" s="17">
        <f>J117+J118</f>
        <v>0</v>
      </c>
      <c r="K116" s="109">
        <f>K117+K118</f>
        <v>0</v>
      </c>
    </row>
    <row r="117" spans="2:13" ht="21" customHeight="1">
      <c r="B117" s="19"/>
      <c r="C117" s="20">
        <v>416111</v>
      </c>
      <c r="D117" s="21" t="s">
        <v>190</v>
      </c>
      <c r="E117" s="11">
        <f t="shared" si="10"/>
        <v>1600000</v>
      </c>
      <c r="F117" s="22"/>
      <c r="G117" s="22"/>
      <c r="H117" s="25">
        <v>1600000</v>
      </c>
      <c r="I117" s="25"/>
      <c r="J117" s="23"/>
      <c r="K117" s="27"/>
    </row>
    <row r="118" spans="2:13" ht="21" customHeight="1" thickBot="1">
      <c r="B118" s="35"/>
      <c r="C118" s="36">
        <v>416119</v>
      </c>
      <c r="D118" s="37" t="s">
        <v>191</v>
      </c>
      <c r="E118" s="11">
        <f t="shared" si="10"/>
        <v>0</v>
      </c>
      <c r="F118" s="39"/>
      <c r="G118" s="39"/>
      <c r="H118" s="60"/>
      <c r="I118" s="60"/>
      <c r="J118" s="40"/>
      <c r="K118" s="41"/>
    </row>
    <row r="119" spans="2:13" ht="21" customHeight="1" thickTop="1" thickBot="1">
      <c r="B119" s="42"/>
      <c r="C119" s="43"/>
      <c r="D119" s="43"/>
      <c r="E119" s="43"/>
      <c r="F119" s="43"/>
      <c r="G119" s="43"/>
      <c r="H119" s="43"/>
      <c r="I119" s="43"/>
      <c r="J119" s="43"/>
      <c r="K119" s="44"/>
    </row>
    <row r="120" spans="2:13" ht="21" customHeight="1" thickTop="1" thickBot="1">
      <c r="B120" s="61">
        <v>5194</v>
      </c>
      <c r="C120" s="62">
        <v>420000</v>
      </c>
      <c r="D120" s="63" t="s">
        <v>73</v>
      </c>
      <c r="E120" s="64">
        <f>E122+E160+E173+E207+E220+E255+E295</f>
        <v>205204616.38999999</v>
      </c>
      <c r="F120" s="65">
        <f t="shared" ref="F120:K120" si="12">F122+F160+F173+F207+F220+F255</f>
        <v>0</v>
      </c>
      <c r="G120" s="65">
        <f t="shared" si="12"/>
        <v>0</v>
      </c>
      <c r="H120" s="65">
        <f t="shared" si="12"/>
        <v>201459000</v>
      </c>
      <c r="I120" s="65">
        <f>I122+I160+I173+I207+I220+I255+I313</f>
        <v>1444760.3900000001</v>
      </c>
      <c r="J120" s="65">
        <f t="shared" si="12"/>
        <v>0</v>
      </c>
      <c r="K120" s="113">
        <f t="shared" si="12"/>
        <v>2415000</v>
      </c>
      <c r="M120" s="1"/>
    </row>
    <row r="121" spans="2:13" ht="21" customHeight="1" thickTop="1" thickBot="1">
      <c r="B121" s="42"/>
      <c r="C121" s="43"/>
      <c r="D121" s="43"/>
      <c r="E121" s="43"/>
      <c r="F121" s="43"/>
      <c r="G121" s="43"/>
      <c r="H121" s="43"/>
      <c r="I121" s="43"/>
      <c r="J121" s="43"/>
      <c r="K121" s="44"/>
      <c r="M121" s="1"/>
    </row>
    <row r="122" spans="2:13" ht="21" customHeight="1" thickTop="1">
      <c r="B122" s="8">
        <v>5195</v>
      </c>
      <c r="C122" s="45">
        <v>421000</v>
      </c>
      <c r="D122" s="46" t="s">
        <v>74</v>
      </c>
      <c r="E122" s="11">
        <f>F122+H122+J122+K122+I122</f>
        <v>8866000</v>
      </c>
      <c r="F122" s="12">
        <f>F123+F126+F132+F142+F149</f>
        <v>0</v>
      </c>
      <c r="G122" s="12"/>
      <c r="H122" s="12">
        <f>H123+H126+H132+H142+H149+H157</f>
        <v>8486000</v>
      </c>
      <c r="I122" s="12">
        <f>I132+I123+I126+I142+I149+I157</f>
        <v>245000</v>
      </c>
      <c r="J122" s="12">
        <f>J132+J123+J126+J142+J149+J157</f>
        <v>0</v>
      </c>
      <c r="K122" s="12">
        <f>K132+K123+K126+K142+K149+K157</f>
        <v>135000</v>
      </c>
    </row>
    <row r="123" spans="2:13" ht="21" customHeight="1">
      <c r="B123" s="13">
        <v>5196</v>
      </c>
      <c r="C123" s="14">
        <v>421100</v>
      </c>
      <c r="D123" s="15" t="s">
        <v>75</v>
      </c>
      <c r="E123" s="11">
        <f t="shared" ref="E123:E150" si="13">F123+H123+J123+K123+I123</f>
        <v>425000</v>
      </c>
      <c r="F123" s="167">
        <f>F124+F125</f>
        <v>0</v>
      </c>
      <c r="G123" s="167"/>
      <c r="H123" s="18">
        <f>H124+H125</f>
        <v>400000</v>
      </c>
      <c r="I123" s="18">
        <f>I124+I125</f>
        <v>0</v>
      </c>
      <c r="J123" s="18">
        <f>J124+J125</f>
        <v>0</v>
      </c>
      <c r="K123" s="109">
        <f>K124+K125</f>
        <v>25000</v>
      </c>
    </row>
    <row r="124" spans="2:13" ht="21" customHeight="1">
      <c r="B124" s="66"/>
      <c r="C124" s="67">
        <v>421111</v>
      </c>
      <c r="D124" s="68" t="s">
        <v>192</v>
      </c>
      <c r="E124" s="11">
        <f t="shared" si="13"/>
        <v>420000</v>
      </c>
      <c r="F124" s="22"/>
      <c r="G124" s="22"/>
      <c r="H124" s="69">
        <v>400000</v>
      </c>
      <c r="I124" s="69"/>
      <c r="J124" s="23"/>
      <c r="K124" s="70">
        <v>20000</v>
      </c>
    </row>
    <row r="125" spans="2:13" ht="21" customHeight="1">
      <c r="B125" s="66"/>
      <c r="C125" s="67">
        <v>421121</v>
      </c>
      <c r="D125" s="68" t="s">
        <v>328</v>
      </c>
      <c r="E125" s="11">
        <f t="shared" si="13"/>
        <v>5000</v>
      </c>
      <c r="F125" s="22"/>
      <c r="G125" s="22"/>
      <c r="H125" s="78"/>
      <c r="I125" s="78"/>
      <c r="J125" s="22"/>
      <c r="K125" s="165">
        <v>5000</v>
      </c>
    </row>
    <row r="126" spans="2:13" ht="21" customHeight="1">
      <c r="B126" s="13">
        <v>5197</v>
      </c>
      <c r="C126" s="14">
        <v>421200</v>
      </c>
      <c r="D126" s="15" t="s">
        <v>76</v>
      </c>
      <c r="E126" s="11">
        <f t="shared" si="13"/>
        <v>3913000</v>
      </c>
      <c r="F126" s="17">
        <f>F127+F129</f>
        <v>0</v>
      </c>
      <c r="G126" s="17"/>
      <c r="H126" s="17">
        <f>H127+H129</f>
        <v>3863000</v>
      </c>
      <c r="I126" s="17">
        <f>I127+I129</f>
        <v>0</v>
      </c>
      <c r="J126" s="17">
        <f>J127+J129</f>
        <v>0</v>
      </c>
      <c r="K126" s="109">
        <f>K127+K129</f>
        <v>50000</v>
      </c>
    </row>
    <row r="127" spans="2:13" ht="21" customHeight="1">
      <c r="B127" s="13"/>
      <c r="C127" s="14">
        <v>421210</v>
      </c>
      <c r="D127" s="15" t="s">
        <v>193</v>
      </c>
      <c r="E127" s="11">
        <f t="shared" si="13"/>
        <v>1610000</v>
      </c>
      <c r="F127" s="17">
        <f>F128</f>
        <v>0</v>
      </c>
      <c r="G127" s="17"/>
      <c r="H127" s="17">
        <f>H128</f>
        <v>1560000</v>
      </c>
      <c r="I127" s="17">
        <f>I128</f>
        <v>0</v>
      </c>
      <c r="J127" s="17">
        <f>J128</f>
        <v>0</v>
      </c>
      <c r="K127" s="109">
        <f>K128</f>
        <v>50000</v>
      </c>
    </row>
    <row r="128" spans="2:13" ht="21" customHeight="1">
      <c r="B128" s="19"/>
      <c r="C128" s="20">
        <v>421211</v>
      </c>
      <c r="D128" s="21" t="s">
        <v>193</v>
      </c>
      <c r="E128" s="11">
        <f t="shared" si="13"/>
        <v>1610000</v>
      </c>
      <c r="F128" s="22"/>
      <c r="G128" s="22"/>
      <c r="H128" s="25">
        <v>1560000</v>
      </c>
      <c r="I128" s="25"/>
      <c r="J128" s="23"/>
      <c r="K128" s="24">
        <v>50000</v>
      </c>
    </row>
    <row r="129" spans="2:11" ht="21" customHeight="1">
      <c r="B129" s="13"/>
      <c r="C129" s="14">
        <v>421220</v>
      </c>
      <c r="D129" s="15" t="s">
        <v>194</v>
      </c>
      <c r="E129" s="11">
        <f t="shared" si="13"/>
        <v>2303000</v>
      </c>
      <c r="F129" s="17">
        <f>F130</f>
        <v>0</v>
      </c>
      <c r="G129" s="17"/>
      <c r="H129" s="17">
        <f>H130</f>
        <v>2303000</v>
      </c>
      <c r="I129" s="17">
        <f>I130</f>
        <v>0</v>
      </c>
      <c r="J129" s="17">
        <f>J130</f>
        <v>0</v>
      </c>
      <c r="K129" s="109">
        <f>K130</f>
        <v>0</v>
      </c>
    </row>
    <row r="130" spans="2:11" ht="21" customHeight="1">
      <c r="B130" s="19"/>
      <c r="C130" s="20">
        <v>421225</v>
      </c>
      <c r="D130" s="21" t="s">
        <v>195</v>
      </c>
      <c r="E130" s="11">
        <f t="shared" si="13"/>
        <v>2303000</v>
      </c>
      <c r="F130" s="22"/>
      <c r="G130" s="22"/>
      <c r="H130" s="25">
        <v>2303000</v>
      </c>
      <c r="I130" s="25"/>
      <c r="J130" s="23"/>
      <c r="K130" s="24"/>
    </row>
    <row r="131" spans="2:11" ht="21" customHeight="1">
      <c r="B131" s="148"/>
      <c r="C131" s="143"/>
      <c r="D131" s="187" t="s">
        <v>354</v>
      </c>
      <c r="E131" s="188">
        <f>H127+H129+H267</f>
        <v>3973000</v>
      </c>
      <c r="F131" s="145"/>
      <c r="G131" s="145"/>
      <c r="H131" s="145">
        <f>H126+H268+H268</f>
        <v>4083000</v>
      </c>
      <c r="I131" s="145"/>
      <c r="J131" s="145"/>
      <c r="K131" s="189"/>
    </row>
    <row r="132" spans="2:11" ht="21" customHeight="1">
      <c r="B132" s="13">
        <v>5198</v>
      </c>
      <c r="C132" s="14">
        <v>421300</v>
      </c>
      <c r="D132" s="15" t="s">
        <v>77</v>
      </c>
      <c r="E132" s="11">
        <f t="shared" si="13"/>
        <v>3345000</v>
      </c>
      <c r="F132" s="17">
        <f>F133+F135+F140</f>
        <v>0</v>
      </c>
      <c r="G132" s="17"/>
      <c r="H132" s="17">
        <f>H133+H135+H140</f>
        <v>3100000</v>
      </c>
      <c r="I132" s="17">
        <f>I133+I135+I140</f>
        <v>245000</v>
      </c>
      <c r="J132" s="17">
        <f>J133+J135+J140</f>
        <v>0</v>
      </c>
      <c r="K132" s="109">
        <f>K133+K135+K140</f>
        <v>0</v>
      </c>
    </row>
    <row r="133" spans="2:11" ht="21" customHeight="1">
      <c r="B133" s="13"/>
      <c r="C133" s="14">
        <v>421310</v>
      </c>
      <c r="D133" s="15" t="s">
        <v>196</v>
      </c>
      <c r="E133" s="11">
        <f>F133+H133+J133+K133+I133</f>
        <v>1085000</v>
      </c>
      <c r="F133" s="17">
        <f>F134</f>
        <v>0</v>
      </c>
      <c r="G133" s="17"/>
      <c r="H133" s="17">
        <f>H134</f>
        <v>1000000</v>
      </c>
      <c r="I133" s="17">
        <f>SUM(I134)</f>
        <v>85000</v>
      </c>
      <c r="J133" s="17">
        <f>J134</f>
        <v>0</v>
      </c>
      <c r="K133" s="109">
        <f>K134</f>
        <v>0</v>
      </c>
    </row>
    <row r="134" spans="2:11" ht="21" customHeight="1">
      <c r="B134" s="19"/>
      <c r="C134" s="20">
        <v>421311</v>
      </c>
      <c r="D134" s="21" t="s">
        <v>196</v>
      </c>
      <c r="E134" s="11">
        <f t="shared" si="13"/>
        <v>1085000</v>
      </c>
      <c r="F134" s="22"/>
      <c r="G134" s="22"/>
      <c r="H134" s="25">
        <v>1000000</v>
      </c>
      <c r="I134" s="25">
        <v>85000</v>
      </c>
      <c r="J134" s="23"/>
      <c r="K134" s="24"/>
    </row>
    <row r="135" spans="2:11" ht="21" customHeight="1">
      <c r="B135" s="13"/>
      <c r="C135" s="14">
        <v>421320</v>
      </c>
      <c r="D135" s="15" t="s">
        <v>197</v>
      </c>
      <c r="E135" s="11">
        <f t="shared" si="13"/>
        <v>2260000</v>
      </c>
      <c r="F135" s="17">
        <f>F136+F138</f>
        <v>0</v>
      </c>
      <c r="G135" s="17"/>
      <c r="H135" s="17">
        <f>H136+H138+H139+H137</f>
        <v>2100000</v>
      </c>
      <c r="I135" s="17">
        <f>SUM(I136:I139)</f>
        <v>160000</v>
      </c>
      <c r="J135" s="17">
        <f>J136+J138</f>
        <v>0</v>
      </c>
      <c r="K135" s="109">
        <f>K139</f>
        <v>0</v>
      </c>
    </row>
    <row r="136" spans="2:11" ht="21" customHeight="1">
      <c r="B136" s="19"/>
      <c r="C136" s="20">
        <v>421321</v>
      </c>
      <c r="D136" s="21" t="s">
        <v>198</v>
      </c>
      <c r="E136" s="11">
        <f t="shared" si="13"/>
        <v>100000</v>
      </c>
      <c r="F136" s="22"/>
      <c r="G136" s="22"/>
      <c r="H136" s="25">
        <v>100000</v>
      </c>
      <c r="I136" s="25"/>
      <c r="J136" s="23"/>
      <c r="K136" s="24"/>
    </row>
    <row r="137" spans="2:11" ht="21" customHeight="1">
      <c r="B137" s="19"/>
      <c r="C137" s="20">
        <v>421323</v>
      </c>
      <c r="D137" s="21" t="s">
        <v>352</v>
      </c>
      <c r="E137" s="11">
        <f t="shared" si="13"/>
        <v>1400000</v>
      </c>
      <c r="F137" s="22"/>
      <c r="G137" s="22"/>
      <c r="H137" s="25">
        <v>1300000</v>
      </c>
      <c r="I137" s="25">
        <v>100000</v>
      </c>
      <c r="J137" s="23"/>
      <c r="K137" s="24"/>
    </row>
    <row r="138" spans="2:11" ht="21" customHeight="1">
      <c r="B138" s="19"/>
      <c r="C138" s="20">
        <v>421324</v>
      </c>
      <c r="D138" s="21" t="s">
        <v>199</v>
      </c>
      <c r="E138" s="11">
        <f t="shared" si="13"/>
        <v>650000</v>
      </c>
      <c r="F138" s="22"/>
      <c r="G138" s="22"/>
      <c r="H138" s="25">
        <v>600000</v>
      </c>
      <c r="I138" s="25">
        <v>50000</v>
      </c>
      <c r="J138" s="23"/>
      <c r="K138" s="24"/>
    </row>
    <row r="139" spans="2:11" ht="21" customHeight="1">
      <c r="B139" s="19"/>
      <c r="C139" s="20"/>
      <c r="D139" s="21" t="s">
        <v>344</v>
      </c>
      <c r="E139" s="11">
        <f t="shared" si="13"/>
        <v>110000</v>
      </c>
      <c r="F139" s="22"/>
      <c r="G139" s="22"/>
      <c r="H139" s="34">
        <v>100000</v>
      </c>
      <c r="I139" s="34">
        <v>10000</v>
      </c>
      <c r="J139" s="22"/>
      <c r="K139" s="153"/>
    </row>
    <row r="140" spans="2:11" ht="21" customHeight="1">
      <c r="B140" s="13"/>
      <c r="C140" s="14">
        <v>421390</v>
      </c>
      <c r="D140" s="15" t="s">
        <v>200</v>
      </c>
      <c r="E140" s="11">
        <f t="shared" si="13"/>
        <v>0</v>
      </c>
      <c r="F140" s="17">
        <f>F141</f>
        <v>0</v>
      </c>
      <c r="G140" s="17"/>
      <c r="H140" s="17">
        <f>H141</f>
        <v>0</v>
      </c>
      <c r="I140" s="17"/>
      <c r="J140" s="17">
        <f>J141</f>
        <v>0</v>
      </c>
      <c r="K140" s="109">
        <f>K141</f>
        <v>0</v>
      </c>
    </row>
    <row r="141" spans="2:11" ht="21" customHeight="1">
      <c r="B141" s="19"/>
      <c r="C141" s="20">
        <v>421391</v>
      </c>
      <c r="D141" s="21" t="s">
        <v>201</v>
      </c>
      <c r="E141" s="11">
        <f t="shared" si="13"/>
        <v>0</v>
      </c>
      <c r="F141" s="22"/>
      <c r="G141" s="22"/>
      <c r="H141" s="166"/>
      <c r="I141" s="166"/>
      <c r="J141" s="23"/>
      <c r="K141" s="24"/>
    </row>
    <row r="142" spans="2:11" ht="21" customHeight="1">
      <c r="B142" s="13">
        <v>5199</v>
      </c>
      <c r="C142" s="14">
        <v>421400</v>
      </c>
      <c r="D142" s="15" t="s">
        <v>78</v>
      </c>
      <c r="E142" s="11">
        <f t="shared" si="13"/>
        <v>475000</v>
      </c>
      <c r="F142" s="17">
        <f>F143+F147</f>
        <v>0</v>
      </c>
      <c r="G142" s="17"/>
      <c r="H142" s="17">
        <f>H143+H147</f>
        <v>475000</v>
      </c>
      <c r="I142" s="17">
        <f>I143+I147</f>
        <v>0</v>
      </c>
      <c r="J142" s="17">
        <f>J143+J147</f>
        <v>0</v>
      </c>
      <c r="K142" s="109">
        <f>K143+K147</f>
        <v>0</v>
      </c>
    </row>
    <row r="143" spans="2:11" ht="21" customHeight="1">
      <c r="B143" s="13"/>
      <c r="C143" s="14">
        <v>421410</v>
      </c>
      <c r="D143" s="15" t="s">
        <v>202</v>
      </c>
      <c r="E143" s="11">
        <f t="shared" si="13"/>
        <v>425000</v>
      </c>
      <c r="F143" s="17">
        <f>F144+F145+F146</f>
        <v>0</v>
      </c>
      <c r="G143" s="17"/>
      <c r="H143" s="17">
        <f>H144+H145+H146</f>
        <v>425000</v>
      </c>
      <c r="I143" s="17">
        <f>I144+I145+I146</f>
        <v>0</v>
      </c>
      <c r="J143" s="17">
        <f>J144+J145+J146</f>
        <v>0</v>
      </c>
      <c r="K143" s="109">
        <f>K144+K145+K146</f>
        <v>0</v>
      </c>
    </row>
    <row r="144" spans="2:11" ht="21" customHeight="1">
      <c r="B144" s="19"/>
      <c r="C144" s="20">
        <v>421411</v>
      </c>
      <c r="D144" s="21" t="s">
        <v>203</v>
      </c>
      <c r="E144" s="11">
        <f t="shared" si="13"/>
        <v>125000</v>
      </c>
      <c r="F144" s="22"/>
      <c r="G144" s="22"/>
      <c r="H144" s="25">
        <v>125000</v>
      </c>
      <c r="I144" s="25"/>
      <c r="J144" s="23"/>
      <c r="K144" s="24"/>
    </row>
    <row r="145" spans="2:11" ht="21" customHeight="1">
      <c r="B145" s="19"/>
      <c r="C145" s="20">
        <v>421412</v>
      </c>
      <c r="D145" s="21" t="s">
        <v>204</v>
      </c>
      <c r="E145" s="11">
        <f t="shared" si="13"/>
        <v>50000</v>
      </c>
      <c r="F145" s="22"/>
      <c r="G145" s="22"/>
      <c r="H145" s="25">
        <v>50000</v>
      </c>
      <c r="I145" s="25"/>
      <c r="J145" s="23"/>
      <c r="K145" s="24"/>
    </row>
    <row r="146" spans="2:11" ht="21" customHeight="1">
      <c r="B146" s="19"/>
      <c r="C146" s="20">
        <v>421414</v>
      </c>
      <c r="D146" s="21" t="s">
        <v>205</v>
      </c>
      <c r="E146" s="11">
        <f t="shared" si="13"/>
        <v>250000</v>
      </c>
      <c r="F146" s="22"/>
      <c r="G146" s="22"/>
      <c r="H146" s="25">
        <v>250000</v>
      </c>
      <c r="I146" s="25"/>
      <c r="J146" s="23"/>
      <c r="K146" s="24"/>
    </row>
    <row r="147" spans="2:11" ht="21" customHeight="1">
      <c r="B147" s="13"/>
      <c r="C147" s="14">
        <v>421420</v>
      </c>
      <c r="D147" s="15" t="s">
        <v>206</v>
      </c>
      <c r="E147" s="11">
        <f t="shared" si="13"/>
        <v>50000</v>
      </c>
      <c r="F147" s="17">
        <f>F148</f>
        <v>0</v>
      </c>
      <c r="G147" s="17"/>
      <c r="H147" s="17">
        <f>H148</f>
        <v>50000</v>
      </c>
      <c r="I147" s="17"/>
      <c r="J147" s="17">
        <f>J148</f>
        <v>0</v>
      </c>
      <c r="K147" s="109">
        <f>K148</f>
        <v>0</v>
      </c>
    </row>
    <row r="148" spans="2:11" ht="21" customHeight="1">
      <c r="B148" s="19"/>
      <c r="C148" s="20">
        <v>421421</v>
      </c>
      <c r="D148" s="21" t="s">
        <v>207</v>
      </c>
      <c r="E148" s="11">
        <f t="shared" si="13"/>
        <v>50000</v>
      </c>
      <c r="F148" s="22"/>
      <c r="G148" s="22"/>
      <c r="H148" s="25">
        <v>50000</v>
      </c>
      <c r="I148" s="25"/>
      <c r="J148" s="23"/>
      <c r="K148" s="24"/>
    </row>
    <row r="149" spans="2:11" ht="21" customHeight="1">
      <c r="B149" s="13">
        <v>5200</v>
      </c>
      <c r="C149" s="14">
        <v>421500</v>
      </c>
      <c r="D149" s="15" t="s">
        <v>79</v>
      </c>
      <c r="E149" s="11">
        <f t="shared" si="13"/>
        <v>560000</v>
      </c>
      <c r="F149" s="17">
        <f>F150+F154</f>
        <v>0</v>
      </c>
      <c r="G149" s="17"/>
      <c r="H149" s="17">
        <f>H150+H154</f>
        <v>500000</v>
      </c>
      <c r="I149" s="17"/>
      <c r="J149" s="17">
        <f>J150+J154</f>
        <v>0</v>
      </c>
      <c r="K149" s="109">
        <f>K150+K154</f>
        <v>60000</v>
      </c>
    </row>
    <row r="150" spans="2:11" ht="21" customHeight="1">
      <c r="B150" s="13"/>
      <c r="C150" s="14">
        <v>421510</v>
      </c>
      <c r="D150" s="15" t="s">
        <v>208</v>
      </c>
      <c r="E150" s="11">
        <f t="shared" si="13"/>
        <v>300000</v>
      </c>
      <c r="F150" s="17">
        <f>F151+F152+F153</f>
        <v>0</v>
      </c>
      <c r="G150" s="17"/>
      <c r="H150" s="17">
        <f>H151+H152+H153</f>
        <v>300000</v>
      </c>
      <c r="I150" s="17"/>
      <c r="J150" s="17">
        <f>J151+J152+J153</f>
        <v>0</v>
      </c>
      <c r="K150" s="17">
        <f>K151+K152+K153</f>
        <v>0</v>
      </c>
    </row>
    <row r="151" spans="2:11" ht="21" customHeight="1">
      <c r="B151" s="19"/>
      <c r="C151" s="20">
        <v>421511</v>
      </c>
      <c r="D151" s="21" t="s">
        <v>210</v>
      </c>
      <c r="E151" s="16">
        <f t="shared" ref="E151:E156" si="14">F151+H151+J151+K151</f>
        <v>0</v>
      </c>
      <c r="F151" s="22"/>
      <c r="G151" s="22"/>
      <c r="H151" s="25"/>
      <c r="I151" s="25"/>
      <c r="J151" s="23"/>
      <c r="K151" s="24"/>
    </row>
    <row r="152" spans="2:11" ht="21" customHeight="1">
      <c r="B152" s="19"/>
      <c r="C152" s="20">
        <v>421512</v>
      </c>
      <c r="D152" s="21" t="s">
        <v>211</v>
      </c>
      <c r="E152" s="16">
        <f t="shared" si="14"/>
        <v>15000</v>
      </c>
      <c r="F152" s="22"/>
      <c r="G152" s="22"/>
      <c r="H152" s="25">
        <v>15000</v>
      </c>
      <c r="I152" s="25"/>
      <c r="J152" s="23"/>
      <c r="K152" s="24"/>
    </row>
    <row r="153" spans="2:11" ht="21" customHeight="1">
      <c r="B153" s="19"/>
      <c r="C153" s="20">
        <v>421513</v>
      </c>
      <c r="D153" s="21" t="s">
        <v>212</v>
      </c>
      <c r="E153" s="16">
        <f t="shared" si="14"/>
        <v>285000</v>
      </c>
      <c r="F153" s="22"/>
      <c r="G153" s="22"/>
      <c r="H153" s="25">
        <v>285000</v>
      </c>
      <c r="I153" s="25"/>
      <c r="J153" s="23"/>
      <c r="K153" s="24"/>
    </row>
    <row r="154" spans="2:11" ht="21" customHeight="1">
      <c r="B154" s="13"/>
      <c r="C154" s="14">
        <v>421520</v>
      </c>
      <c r="D154" s="15" t="s">
        <v>209</v>
      </c>
      <c r="E154" s="16">
        <f t="shared" si="14"/>
        <v>260000</v>
      </c>
      <c r="F154" s="17">
        <f>F158</f>
        <v>0</v>
      </c>
      <c r="G154" s="17"/>
      <c r="H154" s="17">
        <f>SUM(H155:H156)</f>
        <v>200000</v>
      </c>
      <c r="I154" s="17"/>
      <c r="J154" s="17">
        <f>J158</f>
        <v>0</v>
      </c>
      <c r="K154" s="109">
        <f>K156</f>
        <v>60000</v>
      </c>
    </row>
    <row r="155" spans="2:11" ht="21" customHeight="1">
      <c r="B155" s="47"/>
      <c r="C155" s="74">
        <v>421521</v>
      </c>
      <c r="D155" s="75" t="s">
        <v>213</v>
      </c>
      <c r="E155" s="38">
        <f t="shared" si="14"/>
        <v>200000</v>
      </c>
      <c r="F155" s="39"/>
      <c r="G155" s="39"/>
      <c r="H155" s="76">
        <v>200000</v>
      </c>
      <c r="I155" s="76"/>
      <c r="J155" s="40"/>
      <c r="K155" s="77"/>
    </row>
    <row r="156" spans="2:11" ht="21" customHeight="1">
      <c r="B156" s="47"/>
      <c r="C156" s="74">
        <v>421523</v>
      </c>
      <c r="D156" s="75" t="s">
        <v>347</v>
      </c>
      <c r="E156" s="38">
        <f t="shared" si="14"/>
        <v>60000</v>
      </c>
      <c r="F156" s="179"/>
      <c r="G156" s="22"/>
      <c r="H156" s="199"/>
      <c r="I156" s="69"/>
      <c r="J156" s="23"/>
      <c r="K156" s="70">
        <v>60000</v>
      </c>
    </row>
    <row r="157" spans="2:11" ht="21" customHeight="1">
      <c r="B157" s="47"/>
      <c r="C157" s="170">
        <v>421600</v>
      </c>
      <c r="D157" s="171" t="s">
        <v>343</v>
      </c>
      <c r="E157" s="38">
        <f t="shared" ref="E157:K157" si="15">E158</f>
        <v>148000</v>
      </c>
      <c r="F157" s="203">
        <f t="shared" si="15"/>
        <v>0</v>
      </c>
      <c r="G157" s="211"/>
      <c r="H157" s="204">
        <f t="shared" si="15"/>
        <v>148000</v>
      </c>
      <c r="I157" s="204">
        <f t="shared" si="15"/>
        <v>0</v>
      </c>
      <c r="J157" s="204">
        <f t="shared" si="15"/>
        <v>0</v>
      </c>
      <c r="K157" s="205">
        <f t="shared" si="15"/>
        <v>0</v>
      </c>
    </row>
    <row r="158" spans="2:11" ht="21" customHeight="1" thickBot="1">
      <c r="B158" s="73"/>
      <c r="C158" s="74">
        <v>421619</v>
      </c>
      <c r="D158" s="75" t="s">
        <v>342</v>
      </c>
      <c r="E158" s="38">
        <f>F158+H158+J158+K158</f>
        <v>148000</v>
      </c>
      <c r="F158" s="39"/>
      <c r="G158" s="39"/>
      <c r="H158" s="193">
        <v>148000</v>
      </c>
      <c r="I158" s="76"/>
      <c r="J158" s="40"/>
      <c r="K158" s="77"/>
    </row>
    <row r="159" spans="2:11" ht="21" customHeight="1" thickTop="1" thickBot="1">
      <c r="B159" s="42"/>
      <c r="C159" s="43"/>
      <c r="D159" s="43"/>
      <c r="E159" s="43"/>
      <c r="F159" s="43"/>
      <c r="G159" s="43"/>
      <c r="H159" s="43"/>
      <c r="I159" s="43"/>
      <c r="J159" s="43"/>
      <c r="K159" s="44"/>
    </row>
    <row r="160" spans="2:11" ht="21" customHeight="1" thickTop="1">
      <c r="B160" s="8">
        <v>5203</v>
      </c>
      <c r="C160" s="45">
        <v>422000</v>
      </c>
      <c r="D160" s="46" t="s">
        <v>80</v>
      </c>
      <c r="E160" s="11">
        <f t="shared" ref="E160:E171" si="16">F160+H160+J160+K160</f>
        <v>200000</v>
      </c>
      <c r="F160" s="12">
        <f>F161+F167</f>
        <v>0</v>
      </c>
      <c r="G160" s="12"/>
      <c r="H160" s="12">
        <f>H161+H167</f>
        <v>0</v>
      </c>
      <c r="I160" s="12"/>
      <c r="J160" s="12">
        <f>J161+J167</f>
        <v>0</v>
      </c>
      <c r="K160" s="110">
        <f>K161+K167</f>
        <v>200000</v>
      </c>
    </row>
    <row r="161" spans="2:13" ht="21" customHeight="1">
      <c r="B161" s="13">
        <v>5204</v>
      </c>
      <c r="C161" s="14">
        <v>422100</v>
      </c>
      <c r="D161" s="15" t="s">
        <v>81</v>
      </c>
      <c r="E161" s="16">
        <f t="shared" si="16"/>
        <v>200000</v>
      </c>
      <c r="F161" s="167">
        <f>F162+F163+F165+F166+F164</f>
        <v>0</v>
      </c>
      <c r="G161" s="167"/>
      <c r="H161" s="18">
        <f>H162+H163+H165+H166+H164</f>
        <v>0</v>
      </c>
      <c r="I161" s="18"/>
      <c r="J161" s="18">
        <f>J162+J163+J165+J166+J164</f>
        <v>0</v>
      </c>
      <c r="K161" s="109">
        <f>K162+K163+K165+K166+K164</f>
        <v>200000</v>
      </c>
    </row>
    <row r="162" spans="2:13" ht="21" customHeight="1">
      <c r="B162" s="19"/>
      <c r="C162" s="20">
        <v>422110</v>
      </c>
      <c r="D162" s="21" t="s">
        <v>214</v>
      </c>
      <c r="E162" s="16">
        <f t="shared" si="16"/>
        <v>50000</v>
      </c>
      <c r="F162" s="22"/>
      <c r="G162" s="22"/>
      <c r="H162" s="23"/>
      <c r="I162" s="23"/>
      <c r="J162" s="25"/>
      <c r="K162" s="24">
        <v>50000</v>
      </c>
    </row>
    <row r="163" spans="2:13" ht="21" customHeight="1">
      <c r="B163" s="19"/>
      <c r="C163" s="20">
        <v>422120</v>
      </c>
      <c r="D163" s="21" t="s">
        <v>215</v>
      </c>
      <c r="E163" s="16">
        <f t="shared" si="16"/>
        <v>50000</v>
      </c>
      <c r="F163" s="22"/>
      <c r="G163" s="22"/>
      <c r="H163" s="23"/>
      <c r="I163" s="23"/>
      <c r="J163" s="25"/>
      <c r="K163" s="24">
        <v>50000</v>
      </c>
    </row>
    <row r="164" spans="2:13" ht="21" customHeight="1">
      <c r="B164" s="19"/>
      <c r="C164" s="159">
        <v>422121</v>
      </c>
      <c r="D164" s="160" t="s">
        <v>327</v>
      </c>
      <c r="E164" s="161">
        <f t="shared" si="16"/>
        <v>10000</v>
      </c>
      <c r="F164" s="162"/>
      <c r="G164" s="162"/>
      <c r="H164" s="163"/>
      <c r="I164" s="163"/>
      <c r="J164" s="163"/>
      <c r="K164" s="164">
        <v>10000</v>
      </c>
    </row>
    <row r="165" spans="2:13" ht="21" customHeight="1">
      <c r="B165" s="19"/>
      <c r="C165" s="20">
        <v>422130</v>
      </c>
      <c r="D165" s="21" t="s">
        <v>216</v>
      </c>
      <c r="E165" s="16">
        <f t="shared" si="16"/>
        <v>65000</v>
      </c>
      <c r="F165" s="22"/>
      <c r="G165" s="22"/>
      <c r="H165" s="23"/>
      <c r="I165" s="23"/>
      <c r="J165" s="25"/>
      <c r="K165" s="24">
        <v>65000</v>
      </c>
    </row>
    <row r="166" spans="2:13" ht="21" customHeight="1">
      <c r="B166" s="19"/>
      <c r="C166" s="20">
        <v>422190</v>
      </c>
      <c r="D166" s="21" t="s">
        <v>217</v>
      </c>
      <c r="E166" s="16">
        <f t="shared" si="16"/>
        <v>25000</v>
      </c>
      <c r="F166" s="22"/>
      <c r="G166" s="22"/>
      <c r="H166" s="23"/>
      <c r="I166" s="23"/>
      <c r="J166" s="25"/>
      <c r="K166" s="24">
        <v>25000</v>
      </c>
    </row>
    <row r="167" spans="2:13" ht="21" customHeight="1">
      <c r="B167" s="13">
        <v>5205</v>
      </c>
      <c r="C167" s="14">
        <v>422200</v>
      </c>
      <c r="D167" s="15" t="s">
        <v>82</v>
      </c>
      <c r="E167" s="16">
        <f t="shared" si="16"/>
        <v>0</v>
      </c>
      <c r="F167" s="17">
        <f>F168+F169+F170+F171</f>
        <v>0</v>
      </c>
      <c r="G167" s="17"/>
      <c r="H167" s="17">
        <f>H168+H169+H170+H171</f>
        <v>0</v>
      </c>
      <c r="I167" s="17"/>
      <c r="J167" s="17">
        <f>J168+J169+J170+J171</f>
        <v>0</v>
      </c>
      <c r="K167" s="109">
        <f>K168+K169+K170+K171</f>
        <v>0</v>
      </c>
    </row>
    <row r="168" spans="2:13" ht="21" customHeight="1">
      <c r="B168" s="19"/>
      <c r="C168" s="20">
        <v>422210</v>
      </c>
      <c r="D168" s="21" t="s">
        <v>214</v>
      </c>
      <c r="E168" s="16">
        <f t="shared" si="16"/>
        <v>0</v>
      </c>
      <c r="F168" s="22"/>
      <c r="G168" s="22"/>
      <c r="H168" s="23"/>
      <c r="I168" s="23"/>
      <c r="J168" s="25"/>
      <c r="K168" s="24"/>
    </row>
    <row r="169" spans="2:13" ht="21" customHeight="1">
      <c r="B169" s="19"/>
      <c r="C169" s="20">
        <v>422220</v>
      </c>
      <c r="D169" s="21" t="s">
        <v>215</v>
      </c>
      <c r="E169" s="16">
        <f t="shared" si="16"/>
        <v>0</v>
      </c>
      <c r="F169" s="22"/>
      <c r="G169" s="22"/>
      <c r="H169" s="23"/>
      <c r="I169" s="23"/>
      <c r="J169" s="25"/>
      <c r="K169" s="24"/>
    </row>
    <row r="170" spans="2:13" ht="21" customHeight="1">
      <c r="B170" s="19"/>
      <c r="C170" s="20">
        <v>422230</v>
      </c>
      <c r="D170" s="21" t="s">
        <v>216</v>
      </c>
      <c r="E170" s="16">
        <f t="shared" si="16"/>
        <v>0</v>
      </c>
      <c r="F170" s="22"/>
      <c r="G170" s="22"/>
      <c r="H170" s="23"/>
      <c r="I170" s="23"/>
      <c r="J170" s="25"/>
      <c r="K170" s="24"/>
    </row>
    <row r="171" spans="2:13" ht="21" customHeight="1" thickBot="1">
      <c r="B171" s="35"/>
      <c r="C171" s="36">
        <v>422290</v>
      </c>
      <c r="D171" s="37" t="s">
        <v>217</v>
      </c>
      <c r="E171" s="38">
        <f t="shared" si="16"/>
        <v>0</v>
      </c>
      <c r="F171" s="39"/>
      <c r="G171" s="39"/>
      <c r="H171" s="40"/>
      <c r="I171" s="40"/>
      <c r="J171" s="60"/>
      <c r="K171" s="41"/>
    </row>
    <row r="172" spans="2:13" ht="21" customHeight="1" thickTop="1" thickBot="1">
      <c r="B172" s="42"/>
      <c r="C172" s="43"/>
      <c r="D172" s="43"/>
      <c r="E172" s="43"/>
      <c r="F172" s="43"/>
      <c r="G172" s="43"/>
      <c r="H172" s="43"/>
      <c r="I172" s="43"/>
      <c r="J172" s="43"/>
      <c r="K172" s="44"/>
    </row>
    <row r="173" spans="2:13" ht="21" customHeight="1" thickTop="1">
      <c r="B173" s="8">
        <v>5209</v>
      </c>
      <c r="C173" s="45">
        <v>423000</v>
      </c>
      <c r="D173" s="46" t="s">
        <v>83</v>
      </c>
      <c r="E173" s="11">
        <f>SUM(F173:K173)</f>
        <v>5950000</v>
      </c>
      <c r="F173" s="12">
        <f>F176+F182+F187+F193+F200+F202+F204</f>
        <v>0</v>
      </c>
      <c r="G173" s="12">
        <f>G174+G176+G182+G187+G193+G200+G202+G204</f>
        <v>0</v>
      </c>
      <c r="H173" s="12">
        <f>H176+H182+H191+H193+H200+H204</f>
        <v>4100000</v>
      </c>
      <c r="I173" s="12">
        <f>I200</f>
        <v>50000</v>
      </c>
      <c r="J173" s="12">
        <f>J174+J176+J182+J187+J193+J200+J204</f>
        <v>0</v>
      </c>
      <c r="K173" s="202">
        <f>K174+K182+K187+K193+K202+K204</f>
        <v>1800000</v>
      </c>
      <c r="M173" s="1"/>
    </row>
    <row r="174" spans="2:13" ht="21" customHeight="1">
      <c r="B174" s="13"/>
      <c r="C174" s="14">
        <v>423100</v>
      </c>
      <c r="D174" s="15" t="s">
        <v>332</v>
      </c>
      <c r="E174" s="11">
        <f t="shared" ref="E174:E205" si="17">F174+H174+I174+J174+K174</f>
        <v>0</v>
      </c>
      <c r="F174" s="17"/>
      <c r="G174" s="17"/>
      <c r="H174" s="17"/>
      <c r="I174" s="17"/>
      <c r="J174" s="17"/>
      <c r="K174" s="111">
        <f>K175</f>
        <v>0</v>
      </c>
    </row>
    <row r="175" spans="2:13" ht="21" customHeight="1">
      <c r="B175" s="149"/>
      <c r="C175" s="150">
        <v>423191</v>
      </c>
      <c r="D175" s="181" t="s">
        <v>348</v>
      </c>
      <c r="E175" s="11">
        <f t="shared" si="17"/>
        <v>0</v>
      </c>
      <c r="F175" s="180"/>
      <c r="G175" s="180"/>
      <c r="H175" s="180"/>
      <c r="I175" s="180"/>
      <c r="J175" s="180"/>
      <c r="K175" s="156"/>
    </row>
    <row r="176" spans="2:13" ht="21" customHeight="1">
      <c r="B176" s="13">
        <v>5211</v>
      </c>
      <c r="C176" s="14">
        <v>423200</v>
      </c>
      <c r="D176" s="15" t="s">
        <v>84</v>
      </c>
      <c r="E176" s="11">
        <f t="shared" si="17"/>
        <v>2100000</v>
      </c>
      <c r="F176" s="17">
        <f>F177+F180</f>
        <v>0</v>
      </c>
      <c r="G176" s="17"/>
      <c r="H176" s="17">
        <f>H177+H180</f>
        <v>2100000</v>
      </c>
      <c r="I176" s="17">
        <f>I177+I180</f>
        <v>0</v>
      </c>
      <c r="J176" s="17">
        <f>J177+J180</f>
        <v>0</v>
      </c>
      <c r="K176" s="111">
        <f>K177+K180</f>
        <v>0</v>
      </c>
    </row>
    <row r="177" spans="2:11" ht="21" customHeight="1">
      <c r="B177" s="13"/>
      <c r="C177" s="14">
        <v>423210</v>
      </c>
      <c r="D177" s="15" t="s">
        <v>218</v>
      </c>
      <c r="E177" s="11">
        <f t="shared" si="17"/>
        <v>1500000</v>
      </c>
      <c r="F177" s="17">
        <f>F178+F179</f>
        <v>0</v>
      </c>
      <c r="G177" s="17"/>
      <c r="H177" s="17">
        <f>H178+H179</f>
        <v>1500000</v>
      </c>
      <c r="I177" s="17">
        <f>I178+I179</f>
        <v>0</v>
      </c>
      <c r="J177" s="17">
        <f>J178+J179</f>
        <v>0</v>
      </c>
      <c r="K177" s="111">
        <f>K178+K179</f>
        <v>0</v>
      </c>
    </row>
    <row r="178" spans="2:11" ht="21" customHeight="1">
      <c r="B178" s="19"/>
      <c r="C178" s="20">
        <v>423211</v>
      </c>
      <c r="D178" s="21" t="s">
        <v>218</v>
      </c>
      <c r="E178" s="11">
        <f t="shared" si="17"/>
        <v>50000</v>
      </c>
      <c r="F178" s="78"/>
      <c r="G178" s="78"/>
      <c r="H178" s="25">
        <v>50000</v>
      </c>
      <c r="I178" s="25"/>
      <c r="J178" s="25"/>
      <c r="K178" s="24"/>
    </row>
    <row r="179" spans="2:11" ht="21" customHeight="1">
      <c r="B179" s="19"/>
      <c r="C179" s="20">
        <v>423212</v>
      </c>
      <c r="D179" s="21" t="s">
        <v>329</v>
      </c>
      <c r="E179" s="11">
        <f t="shared" si="17"/>
        <v>1450000</v>
      </c>
      <c r="F179" s="78"/>
      <c r="G179" s="78"/>
      <c r="H179" s="34">
        <v>1450000</v>
      </c>
      <c r="I179" s="34"/>
      <c r="J179" s="34"/>
      <c r="K179" s="24"/>
    </row>
    <row r="180" spans="2:11" ht="21" customHeight="1">
      <c r="B180" s="13"/>
      <c r="C180" s="14">
        <v>423220</v>
      </c>
      <c r="D180" s="15" t="s">
        <v>219</v>
      </c>
      <c r="E180" s="11">
        <f t="shared" si="17"/>
        <v>600000</v>
      </c>
      <c r="F180" s="17">
        <f>F181</f>
        <v>0</v>
      </c>
      <c r="G180" s="17"/>
      <c r="H180" s="17">
        <f>H181</f>
        <v>600000</v>
      </c>
      <c r="I180" s="17"/>
      <c r="J180" s="17">
        <f>J181</f>
        <v>0</v>
      </c>
      <c r="K180" s="111">
        <f>K181</f>
        <v>0</v>
      </c>
    </row>
    <row r="181" spans="2:11" ht="21" customHeight="1">
      <c r="B181" s="19"/>
      <c r="C181" s="20">
        <v>423221</v>
      </c>
      <c r="D181" s="21" t="s">
        <v>219</v>
      </c>
      <c r="E181" s="11">
        <f t="shared" si="17"/>
        <v>600000</v>
      </c>
      <c r="F181" s="34"/>
      <c r="G181" s="34"/>
      <c r="H181" s="25">
        <v>600000</v>
      </c>
      <c r="I181" s="25"/>
      <c r="J181" s="25"/>
      <c r="K181" s="24"/>
    </row>
    <row r="182" spans="2:11" ht="21" customHeight="1">
      <c r="B182" s="13">
        <v>5212</v>
      </c>
      <c r="C182" s="14">
        <v>423300</v>
      </c>
      <c r="D182" s="15" t="s">
        <v>85</v>
      </c>
      <c r="E182" s="11">
        <f t="shared" si="17"/>
        <v>1120000</v>
      </c>
      <c r="F182" s="17">
        <f>F183+F185+F186</f>
        <v>0</v>
      </c>
      <c r="G182" s="17"/>
      <c r="H182" s="17">
        <f>H183+H185+H186+H184</f>
        <v>970000</v>
      </c>
      <c r="I182" s="17"/>
      <c r="J182" s="17">
        <f>J183+J185+J186</f>
        <v>0</v>
      </c>
      <c r="K182" s="111">
        <f>K183+K185+K186</f>
        <v>150000</v>
      </c>
    </row>
    <row r="183" spans="2:11" ht="21" customHeight="1">
      <c r="B183" s="19"/>
      <c r="C183" s="20">
        <v>423310</v>
      </c>
      <c r="D183" s="21" t="s">
        <v>85</v>
      </c>
      <c r="E183" s="11">
        <f t="shared" si="17"/>
        <v>920000</v>
      </c>
      <c r="F183" s="34"/>
      <c r="G183" s="34"/>
      <c r="H183" s="89">
        <v>870000</v>
      </c>
      <c r="I183" s="79"/>
      <c r="J183" s="25"/>
      <c r="K183" s="24">
        <v>50000</v>
      </c>
    </row>
    <row r="184" spans="2:11" ht="21" customHeight="1">
      <c r="B184" s="19"/>
      <c r="C184" s="20"/>
      <c r="D184" s="214" t="s">
        <v>361</v>
      </c>
      <c r="E184" s="11">
        <f>SUM(F184:K184)</f>
        <v>0</v>
      </c>
      <c r="F184" s="34"/>
      <c r="G184" s="34"/>
      <c r="H184" s="213"/>
      <c r="I184" s="79"/>
      <c r="J184" s="25"/>
      <c r="K184" s="24"/>
    </row>
    <row r="185" spans="2:11" ht="21" customHeight="1">
      <c r="B185" s="19"/>
      <c r="C185" s="20">
        <v>423320</v>
      </c>
      <c r="D185" s="214" t="s">
        <v>220</v>
      </c>
      <c r="E185" s="11">
        <f t="shared" si="17"/>
        <v>100000</v>
      </c>
      <c r="F185" s="34"/>
      <c r="G185" s="34"/>
      <c r="H185" s="213">
        <v>50000</v>
      </c>
      <c r="I185" s="79"/>
      <c r="J185" s="25"/>
      <c r="K185" s="24">
        <v>50000</v>
      </c>
    </row>
    <row r="186" spans="2:11" ht="21" customHeight="1">
      <c r="B186" s="19"/>
      <c r="C186" s="20">
        <v>423390</v>
      </c>
      <c r="D186" s="214" t="s">
        <v>221</v>
      </c>
      <c r="E186" s="11">
        <f t="shared" si="17"/>
        <v>100000</v>
      </c>
      <c r="F186" s="34"/>
      <c r="G186" s="34"/>
      <c r="H186" s="213">
        <v>50000</v>
      </c>
      <c r="I186" s="79"/>
      <c r="J186" s="25"/>
      <c r="K186" s="24">
        <v>50000</v>
      </c>
    </row>
    <row r="187" spans="2:11" ht="21" customHeight="1">
      <c r="B187" s="13">
        <v>5213</v>
      </c>
      <c r="C187" s="14">
        <v>423400</v>
      </c>
      <c r="D187" s="15" t="s">
        <v>86</v>
      </c>
      <c r="E187" s="11">
        <f t="shared" si="17"/>
        <v>60000</v>
      </c>
      <c r="F187" s="17">
        <f>F188+F191</f>
        <v>0</v>
      </c>
      <c r="G187" s="17"/>
      <c r="H187" s="17">
        <f>H188+H191</f>
        <v>10000</v>
      </c>
      <c r="I187" s="17"/>
      <c r="J187" s="17">
        <f>J188+J191</f>
        <v>0</v>
      </c>
      <c r="K187" s="111">
        <f>K188+K191</f>
        <v>50000</v>
      </c>
    </row>
    <row r="188" spans="2:11" ht="21" customHeight="1">
      <c r="B188" s="13"/>
      <c r="C188" s="14">
        <v>423410</v>
      </c>
      <c r="D188" s="15" t="s">
        <v>222</v>
      </c>
      <c r="E188" s="11">
        <f t="shared" si="17"/>
        <v>50000</v>
      </c>
      <c r="F188" s="17">
        <f>F189+F190</f>
        <v>0</v>
      </c>
      <c r="G188" s="17"/>
      <c r="H188" s="17">
        <f>H189+H190</f>
        <v>0</v>
      </c>
      <c r="I188" s="17"/>
      <c r="J188" s="17">
        <f>J189+J190</f>
        <v>0</v>
      </c>
      <c r="K188" s="111">
        <f>K189+K190</f>
        <v>50000</v>
      </c>
    </row>
    <row r="189" spans="2:11" ht="21" customHeight="1">
      <c r="B189" s="19"/>
      <c r="C189" s="20">
        <v>423412</v>
      </c>
      <c r="D189" s="21" t="s">
        <v>223</v>
      </c>
      <c r="E189" s="11">
        <f t="shared" si="17"/>
        <v>0</v>
      </c>
      <c r="F189" s="34"/>
      <c r="G189" s="34"/>
      <c r="H189" s="25"/>
      <c r="I189" s="25"/>
      <c r="J189" s="25"/>
      <c r="K189" s="24"/>
    </row>
    <row r="190" spans="2:11" ht="21" customHeight="1">
      <c r="B190" s="19"/>
      <c r="C190" s="20">
        <v>423419</v>
      </c>
      <c r="D190" s="21" t="s">
        <v>330</v>
      </c>
      <c r="E190" s="11">
        <f t="shared" si="17"/>
        <v>50000</v>
      </c>
      <c r="F190" s="34"/>
      <c r="G190" s="34"/>
      <c r="H190" s="34"/>
      <c r="I190" s="34"/>
      <c r="J190" s="34"/>
      <c r="K190" s="24">
        <v>50000</v>
      </c>
    </row>
    <row r="191" spans="2:11" ht="21" customHeight="1">
      <c r="B191" s="13"/>
      <c r="C191" s="14">
        <v>423430</v>
      </c>
      <c r="D191" s="15" t="s">
        <v>224</v>
      </c>
      <c r="E191" s="11">
        <f t="shared" si="17"/>
        <v>10000</v>
      </c>
      <c r="F191" s="17">
        <f>F192</f>
        <v>0</v>
      </c>
      <c r="G191" s="17"/>
      <c r="H191" s="17">
        <f>H192</f>
        <v>10000</v>
      </c>
      <c r="I191" s="17"/>
      <c r="J191" s="17">
        <f>J192</f>
        <v>0</v>
      </c>
      <c r="K191" s="111">
        <f>K192</f>
        <v>0</v>
      </c>
    </row>
    <row r="192" spans="2:11" ht="21" customHeight="1">
      <c r="B192" s="19"/>
      <c r="C192" s="20">
        <v>423432</v>
      </c>
      <c r="D192" s="21" t="s">
        <v>225</v>
      </c>
      <c r="E192" s="11">
        <f t="shared" si="17"/>
        <v>10000</v>
      </c>
      <c r="F192" s="34"/>
      <c r="G192" s="34"/>
      <c r="H192" s="25">
        <v>10000</v>
      </c>
      <c r="I192" s="25"/>
      <c r="J192" s="25"/>
      <c r="K192" s="24"/>
    </row>
    <row r="193" spans="2:13" ht="21" customHeight="1">
      <c r="B193" s="13">
        <v>5214</v>
      </c>
      <c r="C193" s="14">
        <v>423500</v>
      </c>
      <c r="D193" s="15" t="s">
        <v>87</v>
      </c>
      <c r="E193" s="11">
        <f>SUM(F193:K193)</f>
        <v>1300000</v>
      </c>
      <c r="F193" s="17">
        <f>F194+F196</f>
        <v>0</v>
      </c>
      <c r="G193" s="17">
        <f>G194+G196+G200+G202+G204</f>
        <v>0</v>
      </c>
      <c r="H193" s="17">
        <f>H194+H196</f>
        <v>0</v>
      </c>
      <c r="I193" s="17"/>
      <c r="J193" s="17">
        <f>J194+J196</f>
        <v>0</v>
      </c>
      <c r="K193" s="109">
        <f>K194+K196</f>
        <v>1300000</v>
      </c>
      <c r="M193" s="1"/>
    </row>
    <row r="194" spans="2:13" ht="21" customHeight="1">
      <c r="B194" s="13"/>
      <c r="C194" s="14">
        <v>423520</v>
      </c>
      <c r="D194" s="15" t="s">
        <v>226</v>
      </c>
      <c r="E194" s="11">
        <f t="shared" si="17"/>
        <v>0</v>
      </c>
      <c r="F194" s="17">
        <f>F195</f>
        <v>0</v>
      </c>
      <c r="G194" s="17"/>
      <c r="H194" s="17">
        <f>H195</f>
        <v>0</v>
      </c>
      <c r="I194" s="17"/>
      <c r="J194" s="17">
        <f>J195</f>
        <v>0</v>
      </c>
      <c r="K194" s="109">
        <f>K195</f>
        <v>0</v>
      </c>
      <c r="M194" s="1"/>
    </row>
    <row r="195" spans="2:13" ht="21" customHeight="1">
      <c r="B195" s="19"/>
      <c r="C195" s="20">
        <v>423521</v>
      </c>
      <c r="D195" s="21" t="s">
        <v>227</v>
      </c>
      <c r="E195" s="11">
        <f t="shared" si="17"/>
        <v>0</v>
      </c>
      <c r="F195" s="22"/>
      <c r="G195" s="22"/>
      <c r="H195" s="25"/>
      <c r="I195" s="25"/>
      <c r="J195" s="23"/>
      <c r="K195" s="24"/>
      <c r="M195" s="1"/>
    </row>
    <row r="196" spans="2:13" ht="21" customHeight="1">
      <c r="B196" s="13"/>
      <c r="C196" s="14">
        <v>423590</v>
      </c>
      <c r="D196" s="15" t="s">
        <v>228</v>
      </c>
      <c r="E196" s="11">
        <f>SUM(F196:K196)</f>
        <v>1300000</v>
      </c>
      <c r="F196" s="17">
        <f t="shared" ref="F196:K196" si="18">SUM(F197:F199)</f>
        <v>0</v>
      </c>
      <c r="G196" s="17">
        <f t="shared" si="18"/>
        <v>0</v>
      </c>
      <c r="H196" s="17">
        <f t="shared" si="18"/>
        <v>0</v>
      </c>
      <c r="I196" s="17">
        <f t="shared" si="18"/>
        <v>0</v>
      </c>
      <c r="J196" s="17">
        <f t="shared" si="18"/>
        <v>0</v>
      </c>
      <c r="K196" s="17">
        <f t="shared" si="18"/>
        <v>1300000</v>
      </c>
      <c r="M196" s="1"/>
    </row>
    <row r="197" spans="2:13" ht="21" customHeight="1">
      <c r="B197" s="19"/>
      <c r="C197" s="20">
        <v>423591</v>
      </c>
      <c r="D197" s="21" t="s">
        <v>229</v>
      </c>
      <c r="E197" s="11">
        <f t="shared" si="17"/>
        <v>0</v>
      </c>
      <c r="F197" s="22"/>
      <c r="G197" s="22"/>
      <c r="H197" s="25"/>
      <c r="I197" s="25"/>
      <c r="J197" s="25"/>
      <c r="K197" s="24"/>
      <c r="M197" s="1"/>
    </row>
    <row r="198" spans="2:13" ht="21" customHeight="1">
      <c r="B198" s="19"/>
      <c r="C198" s="20">
        <v>423592</v>
      </c>
      <c r="D198" s="21" t="s">
        <v>230</v>
      </c>
      <c r="E198" s="11">
        <f t="shared" si="17"/>
        <v>1200000</v>
      </c>
      <c r="F198" s="22"/>
      <c r="G198" s="22"/>
      <c r="H198" s="25"/>
      <c r="I198" s="25"/>
      <c r="J198" s="25"/>
      <c r="K198" s="24">
        <v>1200000</v>
      </c>
      <c r="M198" s="1"/>
    </row>
    <row r="199" spans="2:13" ht="21" customHeight="1">
      <c r="B199" s="19"/>
      <c r="C199" s="20">
        <v>423599</v>
      </c>
      <c r="D199" s="21" t="s">
        <v>349</v>
      </c>
      <c r="E199" s="11">
        <f>SUM(F199:K199)</f>
        <v>100000</v>
      </c>
      <c r="F199" s="22"/>
      <c r="G199" s="22"/>
      <c r="H199" s="191"/>
      <c r="I199" s="34"/>
      <c r="J199" s="34"/>
      <c r="K199" s="153">
        <v>100000</v>
      </c>
      <c r="M199" s="1"/>
    </row>
    <row r="200" spans="2:13" ht="21" customHeight="1">
      <c r="B200" s="13">
        <v>5215</v>
      </c>
      <c r="C200" s="14">
        <v>423600</v>
      </c>
      <c r="D200" s="15" t="s">
        <v>88</v>
      </c>
      <c r="E200" s="11">
        <f t="shared" si="17"/>
        <v>1050000</v>
      </c>
      <c r="F200" s="17">
        <f>F201</f>
        <v>0</v>
      </c>
      <c r="G200" s="17"/>
      <c r="H200" s="17">
        <f>H201</f>
        <v>1000000</v>
      </c>
      <c r="I200" s="17">
        <f>I201</f>
        <v>50000</v>
      </c>
      <c r="J200" s="17">
        <f>J201</f>
        <v>0</v>
      </c>
      <c r="K200" s="109">
        <f>K201</f>
        <v>0</v>
      </c>
    </row>
    <row r="201" spans="2:13" ht="21" customHeight="1">
      <c r="B201" s="19"/>
      <c r="C201" s="20">
        <v>423611</v>
      </c>
      <c r="D201" s="21" t="s">
        <v>231</v>
      </c>
      <c r="E201" s="11">
        <f t="shared" si="17"/>
        <v>1050000</v>
      </c>
      <c r="F201" s="22"/>
      <c r="G201" s="22"/>
      <c r="H201" s="25">
        <v>1000000</v>
      </c>
      <c r="I201" s="25">
        <v>50000</v>
      </c>
      <c r="J201" s="23"/>
      <c r="K201" s="27"/>
    </row>
    <row r="202" spans="2:13" ht="21" customHeight="1">
      <c r="B202" s="13">
        <v>5216</v>
      </c>
      <c r="C202" s="14">
        <v>423700</v>
      </c>
      <c r="D202" s="15" t="s">
        <v>89</v>
      </c>
      <c r="E202" s="11">
        <f t="shared" si="17"/>
        <v>250000</v>
      </c>
      <c r="F202" s="17">
        <f>F203</f>
        <v>0</v>
      </c>
      <c r="G202" s="17"/>
      <c r="H202" s="17">
        <f>H203</f>
        <v>0</v>
      </c>
      <c r="I202" s="17"/>
      <c r="J202" s="17">
        <f>J203</f>
        <v>0</v>
      </c>
      <c r="K202" s="109">
        <f>K203</f>
        <v>250000</v>
      </c>
    </row>
    <row r="203" spans="2:13" ht="21" customHeight="1">
      <c r="B203" s="19"/>
      <c r="C203" s="20">
        <v>423711</v>
      </c>
      <c r="D203" s="21" t="s">
        <v>89</v>
      </c>
      <c r="E203" s="11">
        <f t="shared" si="17"/>
        <v>250000</v>
      </c>
      <c r="F203" s="34"/>
      <c r="G203" s="34"/>
      <c r="H203" s="25"/>
      <c r="I203" s="25"/>
      <c r="J203" s="25"/>
      <c r="K203" s="24">
        <v>250000</v>
      </c>
    </row>
    <row r="204" spans="2:13" ht="21" customHeight="1">
      <c r="B204" s="13">
        <v>5217</v>
      </c>
      <c r="C204" s="14">
        <v>423900</v>
      </c>
      <c r="D204" s="15" t="s">
        <v>90</v>
      </c>
      <c r="E204" s="11">
        <f t="shared" si="17"/>
        <v>70000</v>
      </c>
      <c r="F204" s="17">
        <f>F205</f>
        <v>0</v>
      </c>
      <c r="G204" s="17"/>
      <c r="H204" s="17">
        <f>H205</f>
        <v>20000</v>
      </c>
      <c r="I204" s="17"/>
      <c r="J204" s="17">
        <f>J205</f>
        <v>0</v>
      </c>
      <c r="K204" s="109">
        <f>K205</f>
        <v>50000</v>
      </c>
    </row>
    <row r="205" spans="2:13" ht="21" customHeight="1" thickBot="1">
      <c r="B205" s="35"/>
      <c r="C205" s="36">
        <v>423911</v>
      </c>
      <c r="D205" s="37" t="s">
        <v>90</v>
      </c>
      <c r="E205" s="11">
        <f t="shared" si="17"/>
        <v>70000</v>
      </c>
      <c r="F205" s="39"/>
      <c r="G205" s="39"/>
      <c r="H205" s="192">
        <v>20000</v>
      </c>
      <c r="I205" s="60"/>
      <c r="J205" s="40"/>
      <c r="K205" s="41">
        <v>50000</v>
      </c>
    </row>
    <row r="206" spans="2:13" ht="21" customHeight="1" thickTop="1" thickBot="1">
      <c r="B206" s="42"/>
      <c r="C206" s="43"/>
      <c r="D206" s="43"/>
      <c r="E206" s="43"/>
      <c r="F206" s="43"/>
      <c r="G206" s="43"/>
      <c r="H206" s="43"/>
      <c r="I206" s="43"/>
      <c r="J206" s="43"/>
      <c r="K206" s="44"/>
    </row>
    <row r="207" spans="2:13" ht="21" customHeight="1" thickTop="1">
      <c r="B207" s="8">
        <v>5218</v>
      </c>
      <c r="C207" s="45">
        <v>424000</v>
      </c>
      <c r="D207" s="46" t="s">
        <v>91</v>
      </c>
      <c r="E207" s="11">
        <f>F207+H207+J207+K207</f>
        <v>230000</v>
      </c>
      <c r="F207" s="12">
        <f>F208+F215+F217</f>
        <v>0</v>
      </c>
      <c r="G207" s="12"/>
      <c r="H207" s="12">
        <f>H208+H215+H217</f>
        <v>210000</v>
      </c>
      <c r="I207" s="12"/>
      <c r="J207" s="12">
        <f>J208+J215+J217</f>
        <v>0</v>
      </c>
      <c r="K207" s="110">
        <f>K208+K215+K217</f>
        <v>20000</v>
      </c>
    </row>
    <row r="208" spans="2:13" ht="21" customHeight="1">
      <c r="B208" s="13">
        <v>5221</v>
      </c>
      <c r="C208" s="14">
        <v>424300</v>
      </c>
      <c r="D208" s="15" t="s">
        <v>92</v>
      </c>
      <c r="E208" s="16">
        <f>F208+H208+J208+K208</f>
        <v>80000</v>
      </c>
      <c r="F208" s="17">
        <f>F209+F213</f>
        <v>0</v>
      </c>
      <c r="G208" s="17"/>
      <c r="H208" s="17">
        <f>H209+H213+H211</f>
        <v>80000</v>
      </c>
      <c r="I208" s="17"/>
      <c r="J208" s="17">
        <f>J209+J213</f>
        <v>0</v>
      </c>
      <c r="K208" s="109">
        <f>K209+K213</f>
        <v>0</v>
      </c>
    </row>
    <row r="209" spans="2:11" ht="21" customHeight="1">
      <c r="B209" s="13"/>
      <c r="C209" s="14">
        <v>424310</v>
      </c>
      <c r="D209" s="15" t="s">
        <v>232</v>
      </c>
      <c r="E209" s="16">
        <f>F209+H209+J209+K209</f>
        <v>0</v>
      </c>
      <c r="F209" s="17">
        <f>F210</f>
        <v>0</v>
      </c>
      <c r="G209" s="17"/>
      <c r="H209" s="17">
        <f>H210</f>
        <v>0</v>
      </c>
      <c r="I209" s="17"/>
      <c r="J209" s="17">
        <f>J210</f>
        <v>0</v>
      </c>
      <c r="K209" s="109">
        <f>K210</f>
        <v>0</v>
      </c>
    </row>
    <row r="210" spans="2:11" ht="21" customHeight="1">
      <c r="B210" s="19"/>
      <c r="C210" s="20">
        <v>424311</v>
      </c>
      <c r="D210" s="21" t="s">
        <v>232</v>
      </c>
      <c r="E210" s="16">
        <f>F210+H210+J210+K210</f>
        <v>0</v>
      </c>
      <c r="F210" s="22"/>
      <c r="G210" s="22"/>
      <c r="H210" s="25"/>
      <c r="I210" s="25"/>
      <c r="J210" s="23"/>
      <c r="K210" s="27"/>
    </row>
    <row r="211" spans="2:11" ht="21" customHeight="1">
      <c r="B211" s="13"/>
      <c r="C211" s="14">
        <v>424330</v>
      </c>
      <c r="D211" s="194"/>
      <c r="E211" s="16">
        <f>SUM(F211:K211)</f>
        <v>10000</v>
      </c>
      <c r="F211" s="57"/>
      <c r="G211" s="57"/>
      <c r="H211" s="17">
        <f>H212</f>
        <v>10000</v>
      </c>
      <c r="I211" s="57"/>
      <c r="J211" s="57"/>
      <c r="K211" s="195"/>
    </row>
    <row r="212" spans="2:11" ht="21" customHeight="1">
      <c r="B212" s="19"/>
      <c r="C212" s="20">
        <v>424331</v>
      </c>
      <c r="D212" s="21" t="s">
        <v>355</v>
      </c>
      <c r="E212" s="16">
        <f t="shared" ref="E212:E218" si="19">F212+H212+J212+K212</f>
        <v>10000</v>
      </c>
      <c r="F212" s="22"/>
      <c r="G212" s="22"/>
      <c r="H212" s="34">
        <v>10000</v>
      </c>
      <c r="I212" s="34"/>
      <c r="J212" s="22"/>
      <c r="K212" s="114"/>
    </row>
    <row r="213" spans="2:11" ht="21" customHeight="1">
      <c r="B213" s="13"/>
      <c r="C213" s="14">
        <v>424350</v>
      </c>
      <c r="D213" s="15" t="s">
        <v>335</v>
      </c>
      <c r="E213" s="16">
        <f t="shared" si="19"/>
        <v>70000</v>
      </c>
      <c r="F213" s="17">
        <f>F214</f>
        <v>0</v>
      </c>
      <c r="G213" s="17"/>
      <c r="H213" s="17">
        <f>H214</f>
        <v>70000</v>
      </c>
      <c r="I213" s="17"/>
      <c r="J213" s="17">
        <f>J214</f>
        <v>0</v>
      </c>
      <c r="K213" s="109">
        <f>K214</f>
        <v>0</v>
      </c>
    </row>
    <row r="214" spans="2:11" ht="21" customHeight="1">
      <c r="B214" s="19"/>
      <c r="C214" s="20">
        <v>424351</v>
      </c>
      <c r="D214" s="21" t="s">
        <v>335</v>
      </c>
      <c r="E214" s="16">
        <f t="shared" si="19"/>
        <v>70000</v>
      </c>
      <c r="F214" s="22"/>
      <c r="G214" s="22"/>
      <c r="H214" s="25">
        <v>70000</v>
      </c>
      <c r="I214" s="25"/>
      <c r="J214" s="23"/>
      <c r="K214" s="27"/>
    </row>
    <row r="215" spans="2:11" ht="21" customHeight="1">
      <c r="B215" s="13">
        <v>5224</v>
      </c>
      <c r="C215" s="14">
        <v>424600</v>
      </c>
      <c r="D215" s="15" t="s">
        <v>93</v>
      </c>
      <c r="E215" s="16">
        <f t="shared" si="19"/>
        <v>130000</v>
      </c>
      <c r="F215" s="17">
        <f>F216</f>
        <v>0</v>
      </c>
      <c r="G215" s="17"/>
      <c r="H215" s="17">
        <f>H216</f>
        <v>130000</v>
      </c>
      <c r="I215" s="17"/>
      <c r="J215" s="17">
        <f>J216</f>
        <v>0</v>
      </c>
      <c r="K215" s="109">
        <f>K216</f>
        <v>0</v>
      </c>
    </row>
    <row r="216" spans="2:11" ht="21" customHeight="1">
      <c r="B216" s="66"/>
      <c r="C216" s="67">
        <v>424611</v>
      </c>
      <c r="D216" s="68" t="s">
        <v>356</v>
      </c>
      <c r="E216" s="200">
        <f t="shared" si="19"/>
        <v>130000</v>
      </c>
      <c r="F216" s="22"/>
      <c r="G216" s="22"/>
      <c r="H216" s="199">
        <v>130000</v>
      </c>
      <c r="I216" s="69"/>
      <c r="J216" s="23"/>
      <c r="K216" s="27"/>
    </row>
    <row r="217" spans="2:11" ht="21" customHeight="1">
      <c r="B217" s="13">
        <v>5225</v>
      </c>
      <c r="C217" s="14">
        <v>424900</v>
      </c>
      <c r="D217" s="15" t="s">
        <v>94</v>
      </c>
      <c r="E217" s="16">
        <f t="shared" si="19"/>
        <v>20000</v>
      </c>
      <c r="F217" s="17">
        <f>F218</f>
        <v>0</v>
      </c>
      <c r="G217" s="17"/>
      <c r="H217" s="17">
        <f>H218</f>
        <v>0</v>
      </c>
      <c r="I217" s="17"/>
      <c r="J217" s="17">
        <f>J218</f>
        <v>0</v>
      </c>
      <c r="K217" s="109">
        <f>K218</f>
        <v>20000</v>
      </c>
    </row>
    <row r="218" spans="2:11" ht="21" customHeight="1" thickBot="1">
      <c r="B218" s="35"/>
      <c r="C218" s="36">
        <v>424911</v>
      </c>
      <c r="D218" s="37" t="s">
        <v>94</v>
      </c>
      <c r="E218" s="38">
        <f t="shared" si="19"/>
        <v>20000</v>
      </c>
      <c r="F218" s="80"/>
      <c r="G218" s="80"/>
      <c r="H218" s="60"/>
      <c r="I218" s="60"/>
      <c r="J218" s="60"/>
      <c r="K218" s="41">
        <v>20000</v>
      </c>
    </row>
    <row r="219" spans="2:11" ht="21" customHeight="1" thickTop="1" thickBot="1">
      <c r="B219" s="42"/>
      <c r="C219" s="43"/>
      <c r="D219" s="43"/>
      <c r="E219" s="43"/>
      <c r="F219" s="43"/>
      <c r="G219" s="43"/>
      <c r="H219" s="43"/>
      <c r="I219" s="43"/>
      <c r="J219" s="43"/>
      <c r="K219" s="44"/>
    </row>
    <row r="220" spans="2:11" ht="21" customHeight="1" thickTop="1">
      <c r="B220" s="8">
        <v>5226</v>
      </c>
      <c r="C220" s="45">
        <v>425000</v>
      </c>
      <c r="D220" s="46" t="s">
        <v>95</v>
      </c>
      <c r="E220" s="11">
        <f>F220+H220+J220+K220+I220</f>
        <v>1030490</v>
      </c>
      <c r="F220" s="12">
        <f>F221+F234</f>
        <v>0</v>
      </c>
      <c r="G220" s="12"/>
      <c r="H220" s="12">
        <f>H221+H234</f>
        <v>518000</v>
      </c>
      <c r="I220" s="12">
        <f>I221+I234</f>
        <v>362490</v>
      </c>
      <c r="J220" s="12">
        <f>J221+J234</f>
        <v>0</v>
      </c>
      <c r="K220" s="110">
        <f>K221+K234</f>
        <v>150000</v>
      </c>
    </row>
    <row r="221" spans="2:11" ht="21" customHeight="1">
      <c r="B221" s="8">
        <v>5227</v>
      </c>
      <c r="C221" s="45">
        <v>425100</v>
      </c>
      <c r="D221" s="46" t="s">
        <v>233</v>
      </c>
      <c r="E221" s="11">
        <f t="shared" ref="E221:E234" si="20">F221+H221+J221+K221+I221</f>
        <v>580490</v>
      </c>
      <c r="F221" s="12">
        <f>F222+F232</f>
        <v>0</v>
      </c>
      <c r="G221" s="12"/>
      <c r="H221" s="12">
        <v>218000</v>
      </c>
      <c r="I221" s="12">
        <v>362490</v>
      </c>
      <c r="J221" s="12"/>
      <c r="K221" s="110"/>
    </row>
    <row r="222" spans="2:11" ht="21" hidden="1" customHeight="1">
      <c r="B222" s="8"/>
      <c r="C222" s="45">
        <v>425110</v>
      </c>
      <c r="D222" s="46" t="s">
        <v>243</v>
      </c>
      <c r="E222" s="11">
        <f t="shared" si="20"/>
        <v>320000</v>
      </c>
      <c r="F222" s="12">
        <f>F223+F224+F225+F226+F227+F228+F229+F230+F231</f>
        <v>0</v>
      </c>
      <c r="G222" s="12"/>
      <c r="H222" s="12">
        <v>300000</v>
      </c>
      <c r="I222" s="12"/>
      <c r="J222" s="12">
        <f>J223+J224+J225+J226+J227+J228+J229+J230+J231</f>
        <v>0</v>
      </c>
      <c r="K222" s="110">
        <f>K223+K224+K225+K226+K227+K228+K229+K230+K231</f>
        <v>20000</v>
      </c>
    </row>
    <row r="223" spans="2:11" ht="21" hidden="1" customHeight="1">
      <c r="B223" s="81"/>
      <c r="C223" s="82">
        <v>425111</v>
      </c>
      <c r="D223" s="83" t="s">
        <v>236</v>
      </c>
      <c r="E223" s="11">
        <f t="shared" si="20"/>
        <v>450000</v>
      </c>
      <c r="F223" s="84"/>
      <c r="G223" s="84"/>
      <c r="H223" s="85">
        <v>450000</v>
      </c>
      <c r="I223" s="85"/>
      <c r="J223" s="85"/>
      <c r="K223" s="86"/>
    </row>
    <row r="224" spans="2:11" ht="21" hidden="1" customHeight="1">
      <c r="B224" s="81"/>
      <c r="C224" s="82">
        <v>425112</v>
      </c>
      <c r="D224" s="83" t="s">
        <v>234</v>
      </c>
      <c r="E224" s="11">
        <f t="shared" si="20"/>
        <v>10000</v>
      </c>
      <c r="F224" s="84"/>
      <c r="G224" s="84"/>
      <c r="H224" s="85">
        <v>10000</v>
      </c>
      <c r="I224" s="85"/>
      <c r="J224" s="85"/>
      <c r="K224" s="86"/>
    </row>
    <row r="225" spans="2:11" ht="21" hidden="1" customHeight="1">
      <c r="B225" s="81"/>
      <c r="C225" s="82">
        <v>425113</v>
      </c>
      <c r="D225" s="83" t="s">
        <v>237</v>
      </c>
      <c r="E225" s="11">
        <f t="shared" si="20"/>
        <v>150000</v>
      </c>
      <c r="F225" s="84"/>
      <c r="G225" s="84"/>
      <c r="H225" s="85">
        <v>150000</v>
      </c>
      <c r="I225" s="85"/>
      <c r="J225" s="85"/>
      <c r="K225" s="86"/>
    </row>
    <row r="226" spans="2:11" ht="21" hidden="1" customHeight="1">
      <c r="B226" s="81"/>
      <c r="C226" s="82">
        <v>425114</v>
      </c>
      <c r="D226" s="83" t="s">
        <v>235</v>
      </c>
      <c r="E226" s="11">
        <f t="shared" si="20"/>
        <v>0</v>
      </c>
      <c r="F226" s="84"/>
      <c r="G226" s="84"/>
      <c r="H226" s="85">
        <v>0</v>
      </c>
      <c r="I226" s="85"/>
      <c r="J226" s="85"/>
      <c r="K226" s="86"/>
    </row>
    <row r="227" spans="2:11" ht="21" hidden="1" customHeight="1">
      <c r="B227" s="81"/>
      <c r="C227" s="82">
        <v>425115</v>
      </c>
      <c r="D227" s="83" t="s">
        <v>238</v>
      </c>
      <c r="E227" s="11">
        <f t="shared" si="20"/>
        <v>0</v>
      </c>
      <c r="F227" s="84"/>
      <c r="G227" s="84"/>
      <c r="H227" s="85">
        <v>0</v>
      </c>
      <c r="I227" s="85"/>
      <c r="J227" s="85"/>
      <c r="K227" s="86"/>
    </row>
    <row r="228" spans="2:11" ht="21" hidden="1" customHeight="1">
      <c r="B228" s="81"/>
      <c r="C228" s="82">
        <v>425116</v>
      </c>
      <c r="D228" s="83" t="s">
        <v>195</v>
      </c>
      <c r="E228" s="11">
        <f t="shared" si="20"/>
        <v>20000</v>
      </c>
      <c r="F228" s="84"/>
      <c r="G228" s="84"/>
      <c r="H228" s="85">
        <v>20000</v>
      </c>
      <c r="I228" s="85"/>
      <c r="J228" s="85"/>
      <c r="K228" s="86"/>
    </row>
    <row r="229" spans="2:11" ht="21" hidden="1" customHeight="1">
      <c r="B229" s="81"/>
      <c r="C229" s="82">
        <v>425117</v>
      </c>
      <c r="D229" s="83" t="s">
        <v>239</v>
      </c>
      <c r="E229" s="11">
        <f t="shared" si="20"/>
        <v>50000</v>
      </c>
      <c r="F229" s="84"/>
      <c r="G229" s="84"/>
      <c r="H229" s="85">
        <v>50000</v>
      </c>
      <c r="I229" s="85"/>
      <c r="J229" s="85"/>
      <c r="K229" s="86"/>
    </row>
    <row r="230" spans="2:11" ht="21" hidden="1" customHeight="1">
      <c r="B230" s="81"/>
      <c r="C230" s="82">
        <v>425118</v>
      </c>
      <c r="D230" s="83" t="s">
        <v>240</v>
      </c>
      <c r="E230" s="11">
        <f t="shared" si="20"/>
        <v>0</v>
      </c>
      <c r="F230" s="84"/>
      <c r="G230" s="84"/>
      <c r="H230" s="85"/>
      <c r="I230" s="85"/>
      <c r="J230" s="85"/>
      <c r="K230" s="86"/>
    </row>
    <row r="231" spans="2:11" ht="21" hidden="1" customHeight="1">
      <c r="B231" s="81"/>
      <c r="C231" s="82">
        <v>425119</v>
      </c>
      <c r="D231" s="83" t="s">
        <v>241</v>
      </c>
      <c r="E231" s="11">
        <f t="shared" si="20"/>
        <v>220000</v>
      </c>
      <c r="F231" s="84"/>
      <c r="G231" s="84"/>
      <c r="H231" s="85">
        <v>200000</v>
      </c>
      <c r="I231" s="85"/>
      <c r="J231" s="85"/>
      <c r="K231" s="86">
        <v>20000</v>
      </c>
    </row>
    <row r="232" spans="2:11" ht="21" hidden="1" customHeight="1">
      <c r="B232" s="8"/>
      <c r="C232" s="45">
        <v>425190</v>
      </c>
      <c r="D232" s="46" t="s">
        <v>242</v>
      </c>
      <c r="E232" s="11">
        <f t="shared" si="20"/>
        <v>300000</v>
      </c>
      <c r="F232" s="12">
        <f>F233</f>
        <v>0</v>
      </c>
      <c r="G232" s="12"/>
      <c r="H232" s="12">
        <f>H233</f>
        <v>300000</v>
      </c>
      <c r="I232" s="12"/>
      <c r="J232" s="12">
        <f>J233</f>
        <v>0</v>
      </c>
      <c r="K232" s="110">
        <f>K233</f>
        <v>0</v>
      </c>
    </row>
    <row r="233" spans="2:11" ht="21" hidden="1" customHeight="1">
      <c r="B233" s="81"/>
      <c r="C233" s="82">
        <v>425191</v>
      </c>
      <c r="D233" s="83" t="s">
        <v>242</v>
      </c>
      <c r="E233" s="11">
        <f t="shared" si="20"/>
        <v>300000</v>
      </c>
      <c r="F233" s="84"/>
      <c r="G233" s="84"/>
      <c r="H233" s="85">
        <v>300000</v>
      </c>
      <c r="I233" s="85"/>
      <c r="J233" s="85"/>
      <c r="K233" s="86"/>
    </row>
    <row r="234" spans="2:11" ht="21" customHeight="1" thickBot="1">
      <c r="B234" s="13">
        <v>5228</v>
      </c>
      <c r="C234" s="14">
        <v>425200</v>
      </c>
      <c r="D234" s="15" t="s">
        <v>96</v>
      </c>
      <c r="E234" s="11">
        <f t="shared" si="20"/>
        <v>450000</v>
      </c>
      <c r="F234" s="17">
        <f>F235+F240+F249+F251</f>
        <v>0</v>
      </c>
      <c r="G234" s="17"/>
      <c r="H234" s="17">
        <v>300000</v>
      </c>
      <c r="I234" s="17"/>
      <c r="J234" s="17">
        <f>J235+J240+J249+J251</f>
        <v>0</v>
      </c>
      <c r="K234" s="17">
        <v>150000</v>
      </c>
    </row>
    <row r="235" spans="2:11" ht="21" hidden="1" customHeight="1" thickBot="1">
      <c r="B235" s="13"/>
      <c r="C235" s="14">
        <v>425210</v>
      </c>
      <c r="D235" s="15" t="s">
        <v>244</v>
      </c>
      <c r="E235" s="16">
        <f t="shared" ref="E235:E253" si="21">F235+H235+J235+K235</f>
        <v>30000</v>
      </c>
      <c r="F235" s="17">
        <f>F236+F237+F238+F239</f>
        <v>0</v>
      </c>
      <c r="G235" s="17"/>
      <c r="H235" s="17">
        <f>H236+H237+H238+H239</f>
        <v>30000</v>
      </c>
      <c r="I235" s="17"/>
      <c r="J235" s="17">
        <f>J236+J237+J238+J239</f>
        <v>0</v>
      </c>
      <c r="K235" s="109">
        <f>K236+K237+K238+K239</f>
        <v>0</v>
      </c>
    </row>
    <row r="236" spans="2:11" ht="21" hidden="1" customHeight="1">
      <c r="B236" s="19"/>
      <c r="C236" s="20">
        <v>425211</v>
      </c>
      <c r="D236" s="21" t="s">
        <v>245</v>
      </c>
      <c r="E236" s="16">
        <f t="shared" si="21"/>
        <v>0</v>
      </c>
      <c r="F236" s="22"/>
      <c r="G236" s="22"/>
      <c r="H236" s="25"/>
      <c r="I236" s="25"/>
      <c r="J236" s="23"/>
      <c r="K236" s="24"/>
    </row>
    <row r="237" spans="2:11" ht="21" hidden="1" customHeight="1">
      <c r="B237" s="19"/>
      <c r="C237" s="20">
        <v>425212</v>
      </c>
      <c r="D237" s="21" t="s">
        <v>246</v>
      </c>
      <c r="E237" s="16">
        <f t="shared" si="21"/>
        <v>30000</v>
      </c>
      <c r="F237" s="22"/>
      <c r="G237" s="22"/>
      <c r="H237" s="25">
        <v>30000</v>
      </c>
      <c r="I237" s="25"/>
      <c r="J237" s="23"/>
      <c r="K237" s="24"/>
    </row>
    <row r="238" spans="2:11" ht="21" hidden="1" customHeight="1">
      <c r="B238" s="19"/>
      <c r="C238" s="20">
        <v>425213</v>
      </c>
      <c r="D238" s="21" t="s">
        <v>247</v>
      </c>
      <c r="E238" s="16">
        <f t="shared" si="21"/>
        <v>0</v>
      </c>
      <c r="F238" s="22"/>
      <c r="G238" s="22"/>
      <c r="H238" s="25"/>
      <c r="I238" s="25"/>
      <c r="J238" s="23"/>
      <c r="K238" s="24"/>
    </row>
    <row r="239" spans="2:11" ht="21" hidden="1" customHeight="1">
      <c r="B239" s="19"/>
      <c r="C239" s="20">
        <v>425219</v>
      </c>
      <c r="D239" s="21" t="s">
        <v>248</v>
      </c>
      <c r="E239" s="16">
        <f t="shared" si="21"/>
        <v>0</v>
      </c>
      <c r="F239" s="22"/>
      <c r="G239" s="22"/>
      <c r="H239" s="25"/>
      <c r="I239" s="25"/>
      <c r="J239" s="23"/>
      <c r="K239" s="24"/>
    </row>
    <row r="240" spans="2:11" ht="21" hidden="1" customHeight="1">
      <c r="B240" s="13"/>
      <c r="C240" s="14">
        <v>425220</v>
      </c>
      <c r="D240" s="15" t="s">
        <v>249</v>
      </c>
      <c r="E240" s="16">
        <f t="shared" si="21"/>
        <v>470000</v>
      </c>
      <c r="F240" s="17">
        <f>F241+F242+F243+F244+F245+F246+F247+F248</f>
        <v>0</v>
      </c>
      <c r="G240" s="17"/>
      <c r="H240" s="17">
        <f>H241+H242+H243+H244+H245+H246+H247+H248</f>
        <v>470000</v>
      </c>
      <c r="I240" s="17"/>
      <c r="J240" s="17">
        <f>J241+J242+J243+J244+J245+J246+J247+J248</f>
        <v>0</v>
      </c>
      <c r="K240" s="109">
        <f>K241+K242+K243+K244+K245+K246+K247+K248</f>
        <v>0</v>
      </c>
    </row>
    <row r="241" spans="2:11" ht="21" hidden="1" customHeight="1">
      <c r="B241" s="19"/>
      <c r="C241" s="20">
        <v>425221</v>
      </c>
      <c r="D241" s="21" t="s">
        <v>250</v>
      </c>
      <c r="E241" s="16">
        <f t="shared" si="21"/>
        <v>100000</v>
      </c>
      <c r="F241" s="22"/>
      <c r="G241" s="22"/>
      <c r="H241" s="25">
        <v>100000</v>
      </c>
      <c r="I241" s="25"/>
      <c r="J241" s="23"/>
      <c r="K241" s="24"/>
    </row>
    <row r="242" spans="2:11" ht="21" hidden="1" customHeight="1">
      <c r="B242" s="19"/>
      <c r="C242" s="20">
        <v>425222</v>
      </c>
      <c r="D242" s="21" t="s">
        <v>251</v>
      </c>
      <c r="E242" s="16">
        <f t="shared" si="21"/>
        <v>300000</v>
      </c>
      <c r="F242" s="22"/>
      <c r="G242" s="22"/>
      <c r="H242" s="25">
        <v>300000</v>
      </c>
      <c r="I242" s="25"/>
      <c r="J242" s="23"/>
      <c r="K242" s="24"/>
    </row>
    <row r="243" spans="2:11" ht="21" hidden="1" customHeight="1">
      <c r="B243" s="19"/>
      <c r="C243" s="20">
        <v>425223</v>
      </c>
      <c r="D243" s="21" t="s">
        <v>252</v>
      </c>
      <c r="E243" s="16">
        <f t="shared" si="21"/>
        <v>0</v>
      </c>
      <c r="F243" s="22"/>
      <c r="G243" s="22"/>
      <c r="H243" s="25"/>
      <c r="I243" s="25"/>
      <c r="J243" s="23"/>
      <c r="K243" s="24"/>
    </row>
    <row r="244" spans="2:11" ht="21" hidden="1" customHeight="1">
      <c r="B244" s="19"/>
      <c r="C244" s="20">
        <v>425224</v>
      </c>
      <c r="D244" s="21" t="s">
        <v>253</v>
      </c>
      <c r="E244" s="16">
        <f t="shared" si="21"/>
        <v>0</v>
      </c>
      <c r="F244" s="22"/>
      <c r="G244" s="22"/>
      <c r="H244" s="25"/>
      <c r="I244" s="25"/>
      <c r="J244" s="23"/>
      <c r="K244" s="24"/>
    </row>
    <row r="245" spans="2:11" ht="21" hidden="1" customHeight="1">
      <c r="B245" s="19"/>
      <c r="C245" s="20">
        <v>425225</v>
      </c>
      <c r="D245" s="21" t="s">
        <v>254</v>
      </c>
      <c r="E245" s="16">
        <f t="shared" si="21"/>
        <v>50000</v>
      </c>
      <c r="F245" s="22"/>
      <c r="G245" s="22"/>
      <c r="H245" s="25">
        <v>50000</v>
      </c>
      <c r="I245" s="25"/>
      <c r="J245" s="23"/>
      <c r="K245" s="24"/>
    </row>
    <row r="246" spans="2:11" ht="21" hidden="1" customHeight="1">
      <c r="B246" s="19"/>
      <c r="C246" s="20">
        <v>425226</v>
      </c>
      <c r="D246" s="21" t="s">
        <v>255</v>
      </c>
      <c r="E246" s="16">
        <f t="shared" si="21"/>
        <v>20000</v>
      </c>
      <c r="F246" s="22"/>
      <c r="G246" s="22"/>
      <c r="H246" s="25">
        <v>20000</v>
      </c>
      <c r="I246" s="25"/>
      <c r="J246" s="23"/>
      <c r="K246" s="24"/>
    </row>
    <row r="247" spans="2:11" ht="21" hidden="1" customHeight="1">
      <c r="B247" s="19"/>
      <c r="C247" s="20">
        <v>425227</v>
      </c>
      <c r="D247" s="21" t="s">
        <v>256</v>
      </c>
      <c r="E247" s="16">
        <f t="shared" si="21"/>
        <v>0</v>
      </c>
      <c r="F247" s="22"/>
      <c r="G247" s="22"/>
      <c r="H247" s="25"/>
      <c r="I247" s="25"/>
      <c r="J247" s="23"/>
      <c r="K247" s="24"/>
    </row>
    <row r="248" spans="2:11" ht="21" hidden="1" customHeight="1">
      <c r="B248" s="19"/>
      <c r="C248" s="20">
        <v>425229</v>
      </c>
      <c r="D248" s="21" t="s">
        <v>257</v>
      </c>
      <c r="E248" s="16">
        <f t="shared" si="21"/>
        <v>0</v>
      </c>
      <c r="F248" s="22"/>
      <c r="G248" s="22"/>
      <c r="H248" s="25"/>
      <c r="I248" s="25"/>
      <c r="J248" s="23"/>
      <c r="K248" s="24"/>
    </row>
    <row r="249" spans="2:11" ht="21" hidden="1" customHeight="1">
      <c r="B249" s="13"/>
      <c r="C249" s="14">
        <v>425240</v>
      </c>
      <c r="D249" s="15" t="s">
        <v>258</v>
      </c>
      <c r="E249" s="16">
        <f t="shared" si="21"/>
        <v>0</v>
      </c>
      <c r="F249" s="17">
        <f>F250</f>
        <v>0</v>
      </c>
      <c r="G249" s="17"/>
      <c r="H249" s="17">
        <f>H250</f>
        <v>0</v>
      </c>
      <c r="I249" s="17"/>
      <c r="J249" s="17">
        <f>J250</f>
        <v>0</v>
      </c>
      <c r="K249" s="109">
        <f>K250</f>
        <v>0</v>
      </c>
    </row>
    <row r="250" spans="2:11" ht="21" hidden="1" customHeight="1">
      <c r="B250" s="73"/>
      <c r="C250" s="74">
        <v>425241</v>
      </c>
      <c r="D250" s="75" t="s">
        <v>259</v>
      </c>
      <c r="E250" s="123">
        <f t="shared" si="21"/>
        <v>0</v>
      </c>
      <c r="F250" s="124"/>
      <c r="G250" s="124"/>
      <c r="H250" s="76"/>
      <c r="I250" s="76"/>
      <c r="J250" s="125"/>
      <c r="K250" s="77"/>
    </row>
    <row r="251" spans="2:11" ht="21" hidden="1" customHeight="1">
      <c r="B251" s="13"/>
      <c r="C251" s="14">
        <v>425250</v>
      </c>
      <c r="D251" s="15" t="s">
        <v>302</v>
      </c>
      <c r="E251" s="38">
        <f t="shared" si="21"/>
        <v>320000</v>
      </c>
      <c r="F251" s="126">
        <f>F252+F253</f>
        <v>0</v>
      </c>
      <c r="G251" s="126"/>
      <c r="H251" s="126">
        <f>H252+H253</f>
        <v>320000</v>
      </c>
      <c r="I251" s="126"/>
      <c r="J251" s="126">
        <f>J252+J253</f>
        <v>0</v>
      </c>
      <c r="K251" s="126">
        <f>K252+K253</f>
        <v>0</v>
      </c>
    </row>
    <row r="252" spans="2:11" ht="21" hidden="1" customHeight="1">
      <c r="B252" s="19"/>
      <c r="C252" s="20">
        <v>425251</v>
      </c>
      <c r="D252" s="21" t="s">
        <v>302</v>
      </c>
      <c r="E252" s="38">
        <f t="shared" si="21"/>
        <v>150000</v>
      </c>
      <c r="F252" s="121"/>
      <c r="G252" s="121"/>
      <c r="H252" s="25">
        <v>150000</v>
      </c>
      <c r="I252" s="25"/>
      <c r="J252" s="115"/>
      <c r="K252" s="24"/>
    </row>
    <row r="253" spans="2:11" ht="21" hidden="1" customHeight="1" thickBot="1">
      <c r="B253" s="100"/>
      <c r="C253" s="116">
        <v>425252</v>
      </c>
      <c r="D253" s="120" t="s">
        <v>303</v>
      </c>
      <c r="E253" s="38">
        <f t="shared" si="21"/>
        <v>170000</v>
      </c>
      <c r="F253" s="122"/>
      <c r="G253" s="122"/>
      <c r="H253" s="118">
        <v>170000</v>
      </c>
      <c r="I253" s="118"/>
      <c r="J253" s="117"/>
      <c r="K253" s="119"/>
    </row>
    <row r="254" spans="2:11" ht="21" customHeight="1" thickTop="1" thickBot="1">
      <c r="B254" s="42"/>
      <c r="C254" s="43"/>
      <c r="D254" s="43"/>
      <c r="E254" s="43"/>
      <c r="F254" s="43"/>
      <c r="G254" s="43"/>
      <c r="H254" s="43"/>
      <c r="I254" s="43"/>
      <c r="J254" s="43"/>
      <c r="K254" s="44"/>
    </row>
    <row r="255" spans="2:11" ht="21" customHeight="1" thickTop="1">
      <c r="B255" s="8">
        <v>5229</v>
      </c>
      <c r="C255" s="45">
        <v>426000</v>
      </c>
      <c r="D255" s="46" t="s">
        <v>97</v>
      </c>
      <c r="E255" s="11">
        <f>F255+H255+I255+K255</f>
        <v>188928126.38999999</v>
      </c>
      <c r="F255" s="12">
        <f>F256+F265+F267+F272+F282+F289</f>
        <v>0</v>
      </c>
      <c r="G255" s="12"/>
      <c r="H255" s="12">
        <f>H256+H265+H267+H272+H282+H289+H270</f>
        <v>188145000</v>
      </c>
      <c r="I255" s="12">
        <f>I272+I282</f>
        <v>673126.39</v>
      </c>
      <c r="J255" s="12">
        <f>J256+J265+J267+J272+J282+J289</f>
        <v>0</v>
      </c>
      <c r="K255" s="110">
        <f>K256+K265+K259+K267+K272+K289</f>
        <v>110000</v>
      </c>
    </row>
    <row r="256" spans="2:11" ht="21" customHeight="1">
      <c r="B256" s="13">
        <v>5230</v>
      </c>
      <c r="C256" s="14">
        <v>426100</v>
      </c>
      <c r="D256" s="15" t="s">
        <v>98</v>
      </c>
      <c r="E256" s="11">
        <f t="shared" ref="E256:E293" si="22">F256+H256+I256+K256</f>
        <v>530000</v>
      </c>
      <c r="F256" s="17">
        <f>F257+F259</f>
        <v>0</v>
      </c>
      <c r="G256" s="17"/>
      <c r="H256" s="17">
        <f>H257+H259</f>
        <v>510000</v>
      </c>
      <c r="I256" s="17"/>
      <c r="J256" s="17">
        <f>J257+J259</f>
        <v>0</v>
      </c>
      <c r="K256" s="109">
        <f>K257+K259</f>
        <v>20000</v>
      </c>
    </row>
    <row r="257" spans="2:11" ht="21" customHeight="1">
      <c r="B257" s="13"/>
      <c r="C257" s="14">
        <v>426110</v>
      </c>
      <c r="D257" s="15" t="s">
        <v>260</v>
      </c>
      <c r="E257" s="11">
        <f>H257+K257</f>
        <v>520000</v>
      </c>
      <c r="F257" s="17">
        <f>F258</f>
        <v>0</v>
      </c>
      <c r="G257" s="17"/>
      <c r="H257" s="17">
        <f>H258</f>
        <v>500000</v>
      </c>
      <c r="I257" s="17"/>
      <c r="J257" s="17">
        <f>J258</f>
        <v>0</v>
      </c>
      <c r="K257" s="109">
        <f>K258</f>
        <v>20000</v>
      </c>
    </row>
    <row r="258" spans="2:11" ht="21" customHeight="1">
      <c r="B258" s="19"/>
      <c r="C258" s="20">
        <v>426111</v>
      </c>
      <c r="D258" s="21" t="s">
        <v>260</v>
      </c>
      <c r="E258" s="11">
        <f t="shared" si="22"/>
        <v>520000</v>
      </c>
      <c r="F258" s="22"/>
      <c r="G258" s="22"/>
      <c r="H258" s="25">
        <v>500000</v>
      </c>
      <c r="I258" s="25"/>
      <c r="J258" s="23"/>
      <c r="K258" s="24">
        <v>20000</v>
      </c>
    </row>
    <row r="259" spans="2:11" ht="21" customHeight="1">
      <c r="B259" s="13"/>
      <c r="C259" s="14">
        <v>426120</v>
      </c>
      <c r="D259" s="15" t="s">
        <v>261</v>
      </c>
      <c r="E259" s="11">
        <f t="shared" si="22"/>
        <v>10000</v>
      </c>
      <c r="F259" s="17">
        <f>F260+F261+F262+F263+F264</f>
        <v>0</v>
      </c>
      <c r="G259" s="17"/>
      <c r="H259" s="17">
        <f>H260+H261+H262+H263+H264</f>
        <v>10000</v>
      </c>
      <c r="I259" s="17"/>
      <c r="J259" s="17">
        <f>J260+J261+J262+J263+J264</f>
        <v>0</v>
      </c>
      <c r="K259" s="109">
        <f>K260+K261+K262+K263+K264</f>
        <v>0</v>
      </c>
    </row>
    <row r="260" spans="2:11" ht="21" customHeight="1">
      <c r="B260" s="19"/>
      <c r="C260" s="20">
        <v>426121</v>
      </c>
      <c r="D260" s="21" t="s">
        <v>262</v>
      </c>
      <c r="E260" s="11">
        <f t="shared" si="22"/>
        <v>0</v>
      </c>
      <c r="F260" s="22"/>
      <c r="G260" s="22"/>
      <c r="H260" s="25"/>
      <c r="I260" s="25"/>
      <c r="J260" s="25"/>
      <c r="K260" s="24"/>
    </row>
    <row r="261" spans="2:11" ht="21" customHeight="1">
      <c r="B261" s="19"/>
      <c r="C261" s="20">
        <v>426122</v>
      </c>
      <c r="D261" s="21" t="s">
        <v>263</v>
      </c>
      <c r="E261" s="11">
        <f t="shared" si="22"/>
        <v>0</v>
      </c>
      <c r="F261" s="22"/>
      <c r="G261" s="22"/>
      <c r="H261" s="25"/>
      <c r="I261" s="25"/>
      <c r="J261" s="25"/>
      <c r="K261" s="24"/>
    </row>
    <row r="262" spans="2:11" ht="21" customHeight="1">
      <c r="B262" s="19"/>
      <c r="C262" s="20">
        <v>426123</v>
      </c>
      <c r="D262" s="21" t="s">
        <v>264</v>
      </c>
      <c r="E262" s="11">
        <f t="shared" si="22"/>
        <v>10000</v>
      </c>
      <c r="F262" s="22"/>
      <c r="G262" s="22"/>
      <c r="H262" s="25">
        <v>10000</v>
      </c>
      <c r="I262" s="25"/>
      <c r="J262" s="25"/>
      <c r="K262" s="24"/>
    </row>
    <row r="263" spans="2:11" ht="21" customHeight="1">
      <c r="B263" s="19"/>
      <c r="C263" s="20">
        <v>426124</v>
      </c>
      <c r="D263" s="21" t="s">
        <v>265</v>
      </c>
      <c r="E263" s="11">
        <f t="shared" si="22"/>
        <v>0</v>
      </c>
      <c r="F263" s="22"/>
      <c r="G263" s="22"/>
      <c r="H263" s="25"/>
      <c r="I263" s="25"/>
      <c r="J263" s="25"/>
      <c r="K263" s="24"/>
    </row>
    <row r="264" spans="2:11" ht="21" customHeight="1">
      <c r="B264" s="19"/>
      <c r="C264" s="20">
        <v>42613</v>
      </c>
      <c r="D264" s="21" t="s">
        <v>336</v>
      </c>
      <c r="E264" s="11">
        <f t="shared" si="22"/>
        <v>0</v>
      </c>
      <c r="F264" s="22"/>
      <c r="G264" s="22"/>
      <c r="H264" s="25"/>
      <c r="I264" s="25"/>
      <c r="J264" s="25"/>
      <c r="K264" s="24"/>
    </row>
    <row r="265" spans="2:11" ht="21" customHeight="1">
      <c r="B265" s="13">
        <v>5232</v>
      </c>
      <c r="C265" s="14">
        <v>426300</v>
      </c>
      <c r="D265" s="15" t="s">
        <v>99</v>
      </c>
      <c r="E265" s="11">
        <f t="shared" si="22"/>
        <v>30000</v>
      </c>
      <c r="F265" s="17">
        <f>F266</f>
        <v>0</v>
      </c>
      <c r="G265" s="17"/>
      <c r="H265" s="17">
        <f>H266</f>
        <v>20000</v>
      </c>
      <c r="I265" s="17"/>
      <c r="J265" s="17">
        <f>J266</f>
        <v>0</v>
      </c>
      <c r="K265" s="109">
        <f>K266</f>
        <v>10000</v>
      </c>
    </row>
    <row r="266" spans="2:11" ht="21" customHeight="1">
      <c r="B266" s="19"/>
      <c r="C266" s="20">
        <v>426311</v>
      </c>
      <c r="D266" s="21" t="s">
        <v>266</v>
      </c>
      <c r="E266" s="11">
        <f t="shared" si="22"/>
        <v>30000</v>
      </c>
      <c r="F266" s="87"/>
      <c r="G266" s="87"/>
      <c r="H266" s="197">
        <v>20000</v>
      </c>
      <c r="I266" s="88"/>
      <c r="J266" s="89"/>
      <c r="K266" s="90">
        <v>10000</v>
      </c>
    </row>
    <row r="267" spans="2:11" ht="21" customHeight="1">
      <c r="B267" s="13">
        <v>5233</v>
      </c>
      <c r="C267" s="14">
        <v>426400</v>
      </c>
      <c r="D267" s="15" t="s">
        <v>100</v>
      </c>
      <c r="E267" s="11">
        <f t="shared" si="22"/>
        <v>160000</v>
      </c>
      <c r="F267" s="17">
        <f>F268</f>
        <v>0</v>
      </c>
      <c r="G267" s="17"/>
      <c r="H267" s="17">
        <f>H268+H269</f>
        <v>110000</v>
      </c>
      <c r="I267" s="17"/>
      <c r="J267" s="17">
        <f>J268</f>
        <v>0</v>
      </c>
      <c r="K267" s="109">
        <f>K268</f>
        <v>50000</v>
      </c>
    </row>
    <row r="268" spans="2:11" ht="21" customHeight="1">
      <c r="B268" s="19"/>
      <c r="C268" s="20">
        <v>426411</v>
      </c>
      <c r="D268" s="21" t="s">
        <v>267</v>
      </c>
      <c r="E268" s="11">
        <f t="shared" si="22"/>
        <v>160000</v>
      </c>
      <c r="F268" s="22"/>
      <c r="G268" s="22"/>
      <c r="H268" s="25">
        <v>110000</v>
      </c>
      <c r="I268" s="25"/>
      <c r="J268" s="23"/>
      <c r="K268" s="24">
        <v>50000</v>
      </c>
    </row>
    <row r="269" spans="2:11" ht="21" customHeight="1">
      <c r="B269" s="19"/>
      <c r="C269" s="20">
        <v>426491</v>
      </c>
      <c r="D269" s="21" t="s">
        <v>357</v>
      </c>
      <c r="E269" s="11">
        <f t="shared" si="22"/>
        <v>0</v>
      </c>
      <c r="F269" s="22"/>
      <c r="G269" s="22"/>
      <c r="H269" s="34"/>
      <c r="I269" s="34"/>
      <c r="J269" s="22"/>
      <c r="K269" s="153"/>
    </row>
    <row r="270" spans="2:11" ht="21" customHeight="1">
      <c r="B270" s="13"/>
      <c r="C270" s="14">
        <v>426500</v>
      </c>
      <c r="D270" s="15" t="s">
        <v>360</v>
      </c>
      <c r="E270" s="11">
        <f>SUM(F270:K270)</f>
        <v>15000</v>
      </c>
      <c r="F270" s="57"/>
      <c r="G270" s="57"/>
      <c r="H270" s="57">
        <f>H271</f>
        <v>15000</v>
      </c>
      <c r="I270" s="57"/>
      <c r="J270" s="57"/>
      <c r="K270" s="195"/>
    </row>
    <row r="271" spans="2:11" ht="21" customHeight="1">
      <c r="B271" s="19"/>
      <c r="C271" s="20"/>
      <c r="D271" s="21" t="s">
        <v>360</v>
      </c>
      <c r="E271" s="11"/>
      <c r="F271" s="22"/>
      <c r="G271" s="22"/>
      <c r="H271" s="191">
        <v>15000</v>
      </c>
      <c r="I271" s="34"/>
      <c r="J271" s="22"/>
      <c r="K271" s="153"/>
    </row>
    <row r="272" spans="2:11" ht="21" customHeight="1">
      <c r="B272" s="13">
        <v>5236</v>
      </c>
      <c r="C272" s="14">
        <v>426700</v>
      </c>
      <c r="D272" s="15" t="s">
        <v>101</v>
      </c>
      <c r="E272" s="11">
        <f>F272+H272+I272+K272</f>
        <v>179542000</v>
      </c>
      <c r="F272" s="17">
        <f>F273</f>
        <v>0</v>
      </c>
      <c r="G272" s="17"/>
      <c r="H272" s="17">
        <f>H273+H277+H279</f>
        <v>179512000</v>
      </c>
      <c r="I272" s="17">
        <f>I273</f>
        <v>0</v>
      </c>
      <c r="J272" s="17">
        <f>J273</f>
        <v>0</v>
      </c>
      <c r="K272" s="109">
        <f>K273+K279</f>
        <v>30000</v>
      </c>
    </row>
    <row r="273" spans="2:12" ht="21" customHeight="1">
      <c r="B273" s="28"/>
      <c r="C273" s="198">
        <v>426751</v>
      </c>
      <c r="D273" s="54" t="s">
        <v>268</v>
      </c>
      <c r="E273" s="11">
        <f>F273+H273+I273+K273</f>
        <v>177017000</v>
      </c>
      <c r="F273" s="56">
        <f>F274+F275+F276+F278+F280+F281</f>
        <v>0</v>
      </c>
      <c r="G273" s="56"/>
      <c r="H273" s="56">
        <f>H274+H275+H276</f>
        <v>177017000</v>
      </c>
      <c r="I273" s="56">
        <f>I274+I275+I276</f>
        <v>0</v>
      </c>
      <c r="J273" s="56">
        <f>J274+J275+J276+J278+J280+J281</f>
        <v>0</v>
      </c>
      <c r="K273" s="112"/>
    </row>
    <row r="274" spans="2:12" ht="21" customHeight="1">
      <c r="B274" s="19"/>
      <c r="C274" s="20"/>
      <c r="D274" s="21" t="s">
        <v>269</v>
      </c>
      <c r="E274" s="11">
        <f t="shared" si="22"/>
        <v>715000</v>
      </c>
      <c r="F274" s="22"/>
      <c r="G274" s="22"/>
      <c r="H274" s="25">
        <v>710000</v>
      </c>
      <c r="I274" s="25"/>
      <c r="J274" s="23"/>
      <c r="K274" s="70">
        <v>5000</v>
      </c>
    </row>
    <row r="275" spans="2:12" ht="21" customHeight="1">
      <c r="B275" s="19"/>
      <c r="C275" s="33"/>
      <c r="D275" s="21" t="s">
        <v>270</v>
      </c>
      <c r="E275" s="11">
        <f t="shared" si="22"/>
        <v>453000</v>
      </c>
      <c r="F275" s="22"/>
      <c r="G275" s="22"/>
      <c r="H275" s="25">
        <v>453000</v>
      </c>
      <c r="I275" s="25"/>
      <c r="J275" s="23"/>
      <c r="K275" s="70"/>
    </row>
    <row r="276" spans="2:12" ht="21" customHeight="1">
      <c r="B276" s="19"/>
      <c r="C276" s="33"/>
      <c r="D276" s="21" t="s">
        <v>271</v>
      </c>
      <c r="E276" s="11">
        <f t="shared" si="22"/>
        <v>175854000</v>
      </c>
      <c r="F276" s="22"/>
      <c r="G276" s="22"/>
      <c r="H276" s="25">
        <v>175854000</v>
      </c>
      <c r="I276" s="25"/>
      <c r="J276" s="23"/>
      <c r="K276" s="70"/>
    </row>
    <row r="277" spans="2:12" ht="21" customHeight="1">
      <c r="B277" s="169"/>
      <c r="C277" s="198">
        <v>426751</v>
      </c>
      <c r="D277" s="54" t="s">
        <v>272</v>
      </c>
      <c r="E277" s="11">
        <f t="shared" si="22"/>
        <v>2175000</v>
      </c>
      <c r="F277" s="154"/>
      <c r="G277" s="154"/>
      <c r="H277" s="31">
        <f>H278+H280+H281</f>
        <v>2175000</v>
      </c>
      <c r="I277" s="31"/>
      <c r="J277" s="31"/>
      <c r="K277" s="155"/>
    </row>
    <row r="278" spans="2:12" ht="21" customHeight="1">
      <c r="B278" s="19"/>
      <c r="C278" s="33"/>
      <c r="D278" s="21" t="s">
        <v>351</v>
      </c>
      <c r="E278" s="11">
        <f t="shared" si="22"/>
        <v>0</v>
      </c>
      <c r="F278" s="22"/>
      <c r="G278" s="22"/>
      <c r="H278" s="25"/>
      <c r="I278" s="25"/>
      <c r="J278" s="23"/>
      <c r="K278" s="70"/>
      <c r="L278" s="1"/>
    </row>
    <row r="279" spans="2:12" ht="21" customHeight="1">
      <c r="B279" s="172"/>
      <c r="C279" s="173">
        <v>426791</v>
      </c>
      <c r="D279" s="182" t="s">
        <v>350</v>
      </c>
      <c r="E279" s="11">
        <f t="shared" si="22"/>
        <v>350000</v>
      </c>
      <c r="F279" s="176"/>
      <c r="G279" s="176"/>
      <c r="H279" s="177">
        <v>320000</v>
      </c>
      <c r="I279" s="177"/>
      <c r="J279" s="177"/>
      <c r="K279" s="178">
        <v>30000</v>
      </c>
    </row>
    <row r="280" spans="2:12" ht="21" customHeight="1">
      <c r="B280" s="19"/>
      <c r="C280" s="33"/>
      <c r="D280" s="21" t="s">
        <v>273</v>
      </c>
      <c r="E280" s="11">
        <f t="shared" si="22"/>
        <v>2175000</v>
      </c>
      <c r="F280" s="22"/>
      <c r="G280" s="22"/>
      <c r="H280" s="25">
        <v>2175000</v>
      </c>
      <c r="I280" s="25"/>
      <c r="J280" s="23"/>
      <c r="K280" s="70"/>
    </row>
    <row r="281" spans="2:12" ht="21" customHeight="1">
      <c r="B281" s="19"/>
      <c r="C281" s="33"/>
      <c r="D281" s="21" t="s">
        <v>274</v>
      </c>
      <c r="E281" s="11">
        <f t="shared" si="22"/>
        <v>0</v>
      </c>
      <c r="F281" s="22"/>
      <c r="G281" s="22"/>
      <c r="H281" s="25"/>
      <c r="I281" s="25"/>
      <c r="J281" s="23"/>
      <c r="K281" s="70"/>
    </row>
    <row r="282" spans="2:12" ht="21" customHeight="1">
      <c r="B282" s="13">
        <v>5237</v>
      </c>
      <c r="C282" s="14">
        <v>426800</v>
      </c>
      <c r="D282" s="15" t="s">
        <v>102</v>
      </c>
      <c r="E282" s="11">
        <f t="shared" si="22"/>
        <v>8371126.3899999997</v>
      </c>
      <c r="F282" s="17">
        <f>F283+F287</f>
        <v>0</v>
      </c>
      <c r="G282" s="17"/>
      <c r="H282" s="17">
        <f>H283+H287</f>
        <v>7698000</v>
      </c>
      <c r="I282" s="17">
        <f>I283+I287</f>
        <v>673126.39</v>
      </c>
      <c r="J282" s="17">
        <f>J283+J287</f>
        <v>0</v>
      </c>
      <c r="K282" s="109"/>
    </row>
    <row r="283" spans="2:12" ht="21" customHeight="1">
      <c r="B283" s="13"/>
      <c r="C283" s="14">
        <v>426810</v>
      </c>
      <c r="D283" s="15" t="s">
        <v>275</v>
      </c>
      <c r="E283" s="11">
        <f t="shared" si="22"/>
        <v>500000</v>
      </c>
      <c r="F283" s="17">
        <f>F284+F285+F286</f>
        <v>0</v>
      </c>
      <c r="G283" s="17"/>
      <c r="H283" s="17">
        <f>H284+H285+H286</f>
        <v>500000</v>
      </c>
      <c r="I283" s="17"/>
      <c r="J283" s="17">
        <f>J284+J285+J286</f>
        <v>0</v>
      </c>
      <c r="K283" s="109">
        <f>K284+K285+K286</f>
        <v>0</v>
      </c>
    </row>
    <row r="284" spans="2:12" ht="21" customHeight="1">
      <c r="B284" s="19"/>
      <c r="C284" s="20">
        <v>426811</v>
      </c>
      <c r="D284" s="21" t="s">
        <v>323</v>
      </c>
      <c r="E284" s="11">
        <f t="shared" si="22"/>
        <v>300000</v>
      </c>
      <c r="F284" s="22"/>
      <c r="G284" s="22"/>
      <c r="H284" s="25">
        <v>300000</v>
      </c>
      <c r="I284" s="25"/>
      <c r="J284" s="23"/>
      <c r="K284" s="156"/>
    </row>
    <row r="285" spans="2:12" ht="21" customHeight="1">
      <c r="B285" s="19"/>
      <c r="C285" s="20">
        <v>426812</v>
      </c>
      <c r="D285" s="21" t="s">
        <v>276</v>
      </c>
      <c r="E285" s="11">
        <f t="shared" si="22"/>
        <v>100000</v>
      </c>
      <c r="F285" s="22"/>
      <c r="G285" s="22"/>
      <c r="H285" s="25">
        <v>100000</v>
      </c>
      <c r="I285" s="25"/>
      <c r="J285" s="23"/>
      <c r="K285" s="27"/>
    </row>
    <row r="286" spans="2:12" ht="21" customHeight="1">
      <c r="B286" s="19"/>
      <c r="C286" s="20">
        <v>426819</v>
      </c>
      <c r="D286" s="21" t="s">
        <v>277</v>
      </c>
      <c r="E286" s="11">
        <f t="shared" si="22"/>
        <v>100000</v>
      </c>
      <c r="F286" s="22"/>
      <c r="G286" s="22"/>
      <c r="H286" s="25">
        <v>100000</v>
      </c>
      <c r="I286" s="25"/>
      <c r="J286" s="23"/>
      <c r="K286" s="27"/>
    </row>
    <row r="287" spans="2:12" ht="21" customHeight="1">
      <c r="B287" s="13"/>
      <c r="C287" s="14">
        <v>426820</v>
      </c>
      <c r="D287" s="15" t="s">
        <v>279</v>
      </c>
      <c r="E287" s="11">
        <f t="shared" si="22"/>
        <v>7871126.3899999997</v>
      </c>
      <c r="F287" s="17">
        <f>F288</f>
        <v>0</v>
      </c>
      <c r="G287" s="17"/>
      <c r="H287" s="17">
        <f>H288</f>
        <v>7198000</v>
      </c>
      <c r="I287" s="17">
        <f>I288</f>
        <v>673126.39</v>
      </c>
      <c r="J287" s="17">
        <f>J288</f>
        <v>0</v>
      </c>
      <c r="K287" s="109">
        <f>K288</f>
        <v>0</v>
      </c>
    </row>
    <row r="288" spans="2:12" ht="21" customHeight="1">
      <c r="B288" s="19"/>
      <c r="C288" s="20">
        <v>426821</v>
      </c>
      <c r="D288" s="21" t="s">
        <v>278</v>
      </c>
      <c r="E288" s="11">
        <f t="shared" si="22"/>
        <v>7871126.3899999997</v>
      </c>
      <c r="F288" s="22"/>
      <c r="G288" s="22"/>
      <c r="H288" s="25">
        <v>7198000</v>
      </c>
      <c r="I288" s="25">
        <v>673126.39</v>
      </c>
      <c r="J288" s="23"/>
      <c r="K288" s="27"/>
    </row>
    <row r="289" spans="2:11" ht="21" customHeight="1">
      <c r="B289" s="13">
        <v>5238</v>
      </c>
      <c r="C289" s="14">
        <v>426900</v>
      </c>
      <c r="D289" s="15" t="s">
        <v>103</v>
      </c>
      <c r="E289" s="11">
        <f t="shared" si="22"/>
        <v>280000</v>
      </c>
      <c r="F289" s="17">
        <f>F290+F291+F292+F293</f>
        <v>0</v>
      </c>
      <c r="G289" s="17"/>
      <c r="H289" s="17">
        <f>SUM(H290:H293)</f>
        <v>280000</v>
      </c>
      <c r="I289" s="17"/>
      <c r="J289" s="17">
        <f>J290+J291+J292+J293</f>
        <v>0</v>
      </c>
      <c r="K289" s="109">
        <f>SUM(K290:K293)</f>
        <v>0</v>
      </c>
    </row>
    <row r="290" spans="2:11" ht="21" customHeight="1">
      <c r="B290" s="19"/>
      <c r="C290" s="20">
        <v>426911</v>
      </c>
      <c r="D290" s="21" t="s">
        <v>280</v>
      </c>
      <c r="E290" s="11">
        <f t="shared" si="22"/>
        <v>250000</v>
      </c>
      <c r="F290" s="22"/>
      <c r="G290" s="22"/>
      <c r="H290" s="25">
        <v>250000</v>
      </c>
      <c r="I290" s="25"/>
      <c r="J290" s="23"/>
      <c r="K290" s="24"/>
    </row>
    <row r="291" spans="2:11" ht="21" customHeight="1">
      <c r="B291" s="19"/>
      <c r="C291" s="20">
        <v>426912</v>
      </c>
      <c r="D291" s="21" t="s">
        <v>281</v>
      </c>
      <c r="E291" s="11">
        <f t="shared" si="22"/>
        <v>10000</v>
      </c>
      <c r="F291" s="22"/>
      <c r="G291" s="22"/>
      <c r="H291" s="25">
        <v>10000</v>
      </c>
      <c r="I291" s="25"/>
      <c r="J291" s="23"/>
      <c r="K291" s="24"/>
    </row>
    <row r="292" spans="2:11" ht="21" customHeight="1">
      <c r="B292" s="19"/>
      <c r="C292" s="20">
        <v>426913</v>
      </c>
      <c r="D292" s="21" t="s">
        <v>282</v>
      </c>
      <c r="E292" s="11">
        <f t="shared" si="22"/>
        <v>10000</v>
      </c>
      <c r="F292" s="22"/>
      <c r="G292" s="22"/>
      <c r="H292" s="25">
        <v>10000</v>
      </c>
      <c r="I292" s="25"/>
      <c r="J292" s="23"/>
      <c r="K292" s="24"/>
    </row>
    <row r="293" spans="2:11" ht="21" customHeight="1" thickBot="1">
      <c r="B293" s="35"/>
      <c r="C293" s="36">
        <v>426919</v>
      </c>
      <c r="D293" s="37" t="s">
        <v>283</v>
      </c>
      <c r="E293" s="11">
        <f t="shared" si="22"/>
        <v>10000</v>
      </c>
      <c r="F293" s="39"/>
      <c r="G293" s="39"/>
      <c r="H293" s="60">
        <v>10000</v>
      </c>
      <c r="I293" s="60"/>
      <c r="J293" s="40"/>
      <c r="K293" s="41"/>
    </row>
    <row r="294" spans="2:11" ht="21" customHeight="1" thickTop="1" thickBot="1">
      <c r="B294" s="42"/>
      <c r="C294" s="43"/>
      <c r="D294" s="43"/>
      <c r="E294" s="43"/>
      <c r="F294" s="43"/>
      <c r="G294" s="43"/>
      <c r="H294" s="43"/>
      <c r="I294" s="43"/>
      <c r="J294" s="43"/>
      <c r="K294" s="44"/>
    </row>
    <row r="295" spans="2:11" ht="21" customHeight="1" thickTop="1">
      <c r="B295" s="8">
        <v>5239</v>
      </c>
      <c r="C295" s="45">
        <v>430000</v>
      </c>
      <c r="D295" s="46" t="s">
        <v>104</v>
      </c>
      <c r="E295" s="11">
        <f t="shared" ref="E295:E311" si="23">F295+H295+J295+K295</f>
        <v>0</v>
      </c>
      <c r="F295" s="12">
        <f>SUM(F296:F305)</f>
        <v>0</v>
      </c>
      <c r="G295" s="12"/>
      <c r="H295" s="12">
        <f>SUM(H296:H305)</f>
        <v>0</v>
      </c>
      <c r="I295" s="12"/>
      <c r="J295" s="12">
        <f>SUM(J296:J305)</f>
        <v>0</v>
      </c>
      <c r="K295" s="110">
        <f>SUM(K296:K305)</f>
        <v>0</v>
      </c>
    </row>
    <row r="296" spans="2:11" ht="21" customHeight="1">
      <c r="B296" s="19">
        <v>5240</v>
      </c>
      <c r="C296" s="33">
        <v>431000</v>
      </c>
      <c r="D296" s="91" t="s">
        <v>105</v>
      </c>
      <c r="E296" s="16">
        <f t="shared" si="23"/>
        <v>0</v>
      </c>
      <c r="F296" s="34"/>
      <c r="G296" s="34"/>
      <c r="H296" s="25"/>
      <c r="I296" s="25"/>
      <c r="J296" s="25"/>
      <c r="K296" s="24"/>
    </row>
    <row r="297" spans="2:11" ht="21" customHeight="1">
      <c r="B297" s="19">
        <v>5241</v>
      </c>
      <c r="C297" s="33">
        <v>431100</v>
      </c>
      <c r="D297" s="91" t="s">
        <v>106</v>
      </c>
      <c r="E297" s="16">
        <f t="shared" si="23"/>
        <v>0</v>
      </c>
      <c r="F297" s="34"/>
      <c r="G297" s="34"/>
      <c r="H297" s="25"/>
      <c r="I297" s="25"/>
      <c r="J297" s="25"/>
      <c r="K297" s="24"/>
    </row>
    <row r="298" spans="2:11" ht="21" customHeight="1">
      <c r="B298" s="19">
        <v>5242</v>
      </c>
      <c r="C298" s="33">
        <v>431200</v>
      </c>
      <c r="D298" s="91" t="s">
        <v>107</v>
      </c>
      <c r="E298" s="16">
        <f t="shared" si="23"/>
        <v>0</v>
      </c>
      <c r="F298" s="34"/>
      <c r="G298" s="34"/>
      <c r="H298" s="25"/>
      <c r="I298" s="25"/>
      <c r="J298" s="25"/>
      <c r="K298" s="24"/>
    </row>
    <row r="299" spans="2:11" ht="21" customHeight="1">
      <c r="B299" s="19">
        <v>5243</v>
      </c>
      <c r="C299" s="33">
        <v>431300</v>
      </c>
      <c r="D299" s="91" t="s">
        <v>108</v>
      </c>
      <c r="E299" s="16">
        <f t="shared" si="23"/>
        <v>0</v>
      </c>
      <c r="F299" s="34"/>
      <c r="G299" s="34"/>
      <c r="H299" s="25"/>
      <c r="I299" s="25"/>
      <c r="J299" s="25"/>
      <c r="K299" s="24"/>
    </row>
    <row r="300" spans="2:11" ht="21" customHeight="1">
      <c r="B300" s="19">
        <v>5244</v>
      </c>
      <c r="C300" s="33">
        <v>432000</v>
      </c>
      <c r="D300" s="91" t="s">
        <v>109</v>
      </c>
      <c r="E300" s="16">
        <f t="shared" si="23"/>
        <v>0</v>
      </c>
      <c r="F300" s="34"/>
      <c r="G300" s="34"/>
      <c r="H300" s="25"/>
      <c r="I300" s="25"/>
      <c r="J300" s="25"/>
      <c r="K300" s="24"/>
    </row>
    <row r="301" spans="2:11" ht="21" customHeight="1">
      <c r="B301" s="19">
        <v>5245</v>
      </c>
      <c r="C301" s="33">
        <v>432100</v>
      </c>
      <c r="D301" s="91" t="s">
        <v>110</v>
      </c>
      <c r="E301" s="16">
        <f t="shared" si="23"/>
        <v>0</v>
      </c>
      <c r="F301" s="34"/>
      <c r="G301" s="34"/>
      <c r="H301" s="25"/>
      <c r="I301" s="25"/>
      <c r="J301" s="25"/>
      <c r="K301" s="24"/>
    </row>
    <row r="302" spans="2:11" ht="21" customHeight="1">
      <c r="B302" s="19">
        <v>5248</v>
      </c>
      <c r="C302" s="33">
        <v>434000</v>
      </c>
      <c r="D302" s="91" t="s">
        <v>111</v>
      </c>
      <c r="E302" s="16">
        <f t="shared" si="23"/>
        <v>0</v>
      </c>
      <c r="F302" s="34"/>
      <c r="G302" s="34"/>
      <c r="H302" s="25"/>
      <c r="I302" s="25"/>
      <c r="J302" s="25"/>
      <c r="K302" s="24"/>
    </row>
    <row r="303" spans="2:11" ht="21" customHeight="1">
      <c r="B303" s="19">
        <v>5249</v>
      </c>
      <c r="C303" s="33">
        <v>434100</v>
      </c>
      <c r="D303" s="91" t="s">
        <v>112</v>
      </c>
      <c r="E303" s="16">
        <f t="shared" si="23"/>
        <v>0</v>
      </c>
      <c r="F303" s="34"/>
      <c r="G303" s="34"/>
      <c r="H303" s="25"/>
      <c r="I303" s="25"/>
      <c r="J303" s="25"/>
      <c r="K303" s="24"/>
    </row>
    <row r="304" spans="2:11" ht="21" customHeight="1">
      <c r="B304" s="19">
        <v>5252</v>
      </c>
      <c r="C304" s="33">
        <v>435000</v>
      </c>
      <c r="D304" s="91" t="s">
        <v>113</v>
      </c>
      <c r="E304" s="16">
        <f t="shared" si="23"/>
        <v>0</v>
      </c>
      <c r="F304" s="34"/>
      <c r="G304" s="34"/>
      <c r="H304" s="25"/>
      <c r="I304" s="25"/>
      <c r="J304" s="25"/>
      <c r="K304" s="24"/>
    </row>
    <row r="305" spans="2:11" ht="21" customHeight="1" thickBot="1">
      <c r="B305" s="35">
        <v>5253</v>
      </c>
      <c r="C305" s="92">
        <v>435100</v>
      </c>
      <c r="D305" s="93" t="s">
        <v>114</v>
      </c>
      <c r="E305" s="38">
        <f t="shared" si="23"/>
        <v>0</v>
      </c>
      <c r="F305" s="80"/>
      <c r="G305" s="80"/>
      <c r="H305" s="60"/>
      <c r="I305" s="60"/>
      <c r="J305" s="60"/>
      <c r="K305" s="41"/>
    </row>
    <row r="306" spans="2:11" ht="21" customHeight="1" thickTop="1" thickBot="1">
      <c r="B306" s="42"/>
      <c r="C306" s="43"/>
      <c r="D306" s="43"/>
      <c r="E306" s="43"/>
      <c r="F306" s="43"/>
      <c r="G306" s="43"/>
      <c r="H306" s="43"/>
      <c r="I306" s="43"/>
      <c r="J306" s="43"/>
      <c r="K306" s="44"/>
    </row>
    <row r="307" spans="2:11" ht="21" customHeight="1" thickTop="1">
      <c r="B307" s="8">
        <v>5254</v>
      </c>
      <c r="C307" s="45">
        <v>440000</v>
      </c>
      <c r="D307" s="46" t="s">
        <v>115</v>
      </c>
      <c r="E307" s="11">
        <f t="shared" si="23"/>
        <v>100000</v>
      </c>
      <c r="F307" s="12">
        <f>SUM(F308:F311)</f>
        <v>0</v>
      </c>
      <c r="G307" s="12"/>
      <c r="H307" s="12">
        <f>SUM(H308:H311)</f>
        <v>0</v>
      </c>
      <c r="I307" s="12"/>
      <c r="J307" s="12">
        <f>SUM(J308:J311)</f>
        <v>0</v>
      </c>
      <c r="K307" s="110">
        <f>SUM(K308:K311)</f>
        <v>100000</v>
      </c>
    </row>
    <row r="308" spans="2:11" ht="21" customHeight="1">
      <c r="B308" s="19">
        <v>5274</v>
      </c>
      <c r="C308" s="33">
        <v>444000</v>
      </c>
      <c r="D308" s="91" t="s">
        <v>116</v>
      </c>
      <c r="E308" s="16">
        <f t="shared" si="23"/>
        <v>0</v>
      </c>
      <c r="F308" s="34"/>
      <c r="G308" s="34"/>
      <c r="H308" s="25"/>
      <c r="I308" s="25"/>
      <c r="J308" s="25"/>
      <c r="K308" s="24"/>
    </row>
    <row r="309" spans="2:11" ht="21" customHeight="1">
      <c r="B309" s="19">
        <v>5275</v>
      </c>
      <c r="C309" s="33">
        <v>444100</v>
      </c>
      <c r="D309" s="91" t="s">
        <v>117</v>
      </c>
      <c r="E309" s="16">
        <f t="shared" si="23"/>
        <v>0</v>
      </c>
      <c r="F309" s="34"/>
      <c r="G309" s="34"/>
      <c r="H309" s="25"/>
      <c r="I309" s="25"/>
      <c r="J309" s="25"/>
      <c r="K309" s="24"/>
    </row>
    <row r="310" spans="2:11" ht="21" customHeight="1">
      <c r="B310" s="19">
        <v>5276</v>
      </c>
      <c r="C310" s="33">
        <v>444200</v>
      </c>
      <c r="D310" s="91" t="s">
        <v>118</v>
      </c>
      <c r="E310" s="16">
        <f t="shared" si="23"/>
        <v>100000</v>
      </c>
      <c r="F310" s="34"/>
      <c r="G310" s="34"/>
      <c r="H310" s="166"/>
      <c r="I310" s="25"/>
      <c r="J310" s="25"/>
      <c r="K310" s="24">
        <v>100000</v>
      </c>
    </row>
    <row r="311" spans="2:11" ht="21" customHeight="1" thickBot="1">
      <c r="B311" s="35">
        <v>5277</v>
      </c>
      <c r="C311" s="92">
        <v>444300</v>
      </c>
      <c r="D311" s="93" t="s">
        <v>119</v>
      </c>
      <c r="E311" s="38">
        <f t="shared" si="23"/>
        <v>0</v>
      </c>
      <c r="F311" s="80"/>
      <c r="G311" s="80"/>
      <c r="H311" s="60"/>
      <c r="I311" s="60"/>
      <c r="J311" s="60"/>
      <c r="K311" s="41"/>
    </row>
    <row r="312" spans="2:11" ht="21" customHeight="1" thickTop="1" thickBot="1">
      <c r="B312" s="42"/>
      <c r="C312" s="43"/>
      <c r="D312" s="43"/>
      <c r="E312" s="43"/>
      <c r="F312" s="43"/>
      <c r="G312" s="43"/>
      <c r="H312" s="43"/>
      <c r="I312" s="43"/>
      <c r="J312" s="43"/>
      <c r="K312" s="44"/>
    </row>
    <row r="313" spans="2:11" ht="21" customHeight="1" thickTop="1">
      <c r="B313" s="8">
        <v>5322</v>
      </c>
      <c r="C313" s="45">
        <v>465000</v>
      </c>
      <c r="D313" s="157" t="s">
        <v>325</v>
      </c>
      <c r="E313" s="12">
        <f>H313+I313</f>
        <v>1564144</v>
      </c>
      <c r="F313" s="12">
        <f>F314</f>
        <v>0</v>
      </c>
      <c r="G313" s="12"/>
      <c r="H313" s="12">
        <f>H314</f>
        <v>1450000</v>
      </c>
      <c r="I313" s="12">
        <f>I314</f>
        <v>114144</v>
      </c>
      <c r="J313" s="12">
        <f>J314</f>
        <v>0</v>
      </c>
      <c r="K313" s="12">
        <f>K314</f>
        <v>0</v>
      </c>
    </row>
    <row r="314" spans="2:11" ht="21" customHeight="1" thickBot="1">
      <c r="B314" s="19">
        <v>5326</v>
      </c>
      <c r="C314" s="33">
        <v>465100</v>
      </c>
      <c r="D314" s="158" t="s">
        <v>326</v>
      </c>
      <c r="E314" s="16">
        <f>F314+H314+J314+K314+I314</f>
        <v>1564144</v>
      </c>
      <c r="F314" s="34"/>
      <c r="G314" s="34"/>
      <c r="H314" s="25">
        <v>1450000</v>
      </c>
      <c r="I314" s="25">
        <v>114144</v>
      </c>
      <c r="J314" s="25"/>
      <c r="K314" s="24"/>
    </row>
    <row r="315" spans="2:11" ht="21" customHeight="1" thickTop="1" thickBot="1">
      <c r="B315" s="42"/>
      <c r="C315" s="43"/>
      <c r="D315" s="43"/>
      <c r="E315" s="43"/>
      <c r="F315" s="43"/>
      <c r="G315" s="43"/>
      <c r="H315" s="43"/>
      <c r="I315" s="43"/>
      <c r="J315" s="43"/>
      <c r="K315" s="44"/>
    </row>
    <row r="316" spans="2:11" ht="21" customHeight="1" thickTop="1">
      <c r="B316" s="8">
        <v>5322</v>
      </c>
      <c r="C316" s="45">
        <v>480000</v>
      </c>
      <c r="D316" s="46" t="s">
        <v>120</v>
      </c>
      <c r="E316" s="11">
        <f t="shared" ref="E316:E353" si="24">F316+H316+J316+K316</f>
        <v>15000</v>
      </c>
      <c r="F316" s="12">
        <f>SUM(F317:F322)</f>
        <v>0</v>
      </c>
      <c r="G316" s="12"/>
      <c r="H316" s="12">
        <f>SUM(H317:H322)</f>
        <v>15000</v>
      </c>
      <c r="I316" s="12"/>
      <c r="J316" s="12">
        <f>SUM(J317:J322)</f>
        <v>0</v>
      </c>
      <c r="K316" s="110">
        <f>SUM(K317:K322)</f>
        <v>0</v>
      </c>
    </row>
    <row r="317" spans="2:11" ht="21" customHeight="1">
      <c r="B317" s="19">
        <v>5326</v>
      </c>
      <c r="C317" s="33">
        <v>482000</v>
      </c>
      <c r="D317" s="91" t="s">
        <v>121</v>
      </c>
      <c r="E317" s="16">
        <f t="shared" si="24"/>
        <v>0</v>
      </c>
      <c r="F317" s="34"/>
      <c r="G317" s="34"/>
      <c r="H317" s="25"/>
      <c r="I317" s="25"/>
      <c r="J317" s="25"/>
      <c r="K317" s="24"/>
    </row>
    <row r="318" spans="2:11" ht="21" customHeight="1">
      <c r="B318" s="19">
        <v>5327</v>
      </c>
      <c r="C318" s="33">
        <v>482100</v>
      </c>
      <c r="D318" s="91" t="s">
        <v>122</v>
      </c>
      <c r="E318" s="16">
        <f t="shared" si="24"/>
        <v>0</v>
      </c>
      <c r="F318" s="34"/>
      <c r="G318" s="34"/>
      <c r="H318" s="25"/>
      <c r="I318" s="25"/>
      <c r="J318" s="25"/>
      <c r="K318" s="24"/>
    </row>
    <row r="319" spans="2:11" ht="21" customHeight="1">
      <c r="B319" s="19">
        <v>5328</v>
      </c>
      <c r="C319" s="33">
        <v>482200</v>
      </c>
      <c r="D319" s="91" t="s">
        <v>123</v>
      </c>
      <c r="E319" s="16">
        <f t="shared" si="24"/>
        <v>15000</v>
      </c>
      <c r="F319" s="34"/>
      <c r="G319" s="34"/>
      <c r="H319" s="25">
        <v>15000</v>
      </c>
      <c r="I319" s="25"/>
      <c r="J319" s="25"/>
      <c r="K319" s="24"/>
    </row>
    <row r="320" spans="2:11" ht="21" customHeight="1">
      <c r="B320" s="19">
        <v>5329</v>
      </c>
      <c r="C320" s="33">
        <v>482300</v>
      </c>
      <c r="D320" s="91" t="s">
        <v>124</v>
      </c>
      <c r="E320" s="16">
        <f t="shared" si="24"/>
        <v>0</v>
      </c>
      <c r="F320" s="34"/>
      <c r="G320" s="34"/>
      <c r="H320" s="25"/>
      <c r="I320" s="25"/>
      <c r="J320" s="25"/>
      <c r="K320" s="24"/>
    </row>
    <row r="321" spans="2:11" ht="21" customHeight="1">
      <c r="B321" s="19">
        <v>5330</v>
      </c>
      <c r="C321" s="33">
        <v>483000</v>
      </c>
      <c r="D321" s="91" t="s">
        <v>125</v>
      </c>
      <c r="E321" s="16">
        <f t="shared" si="24"/>
        <v>0</v>
      </c>
      <c r="F321" s="34"/>
      <c r="G321" s="34"/>
      <c r="H321" s="25"/>
      <c r="I321" s="25"/>
      <c r="J321" s="25"/>
      <c r="K321" s="24"/>
    </row>
    <row r="322" spans="2:11" ht="21" customHeight="1" thickBot="1">
      <c r="B322" s="35">
        <v>5331</v>
      </c>
      <c r="C322" s="92">
        <v>483100</v>
      </c>
      <c r="D322" s="93" t="s">
        <v>126</v>
      </c>
      <c r="E322" s="38">
        <f t="shared" si="24"/>
        <v>0</v>
      </c>
      <c r="F322" s="80"/>
      <c r="G322" s="80"/>
      <c r="H322" s="60"/>
      <c r="I322" s="60"/>
      <c r="J322" s="60"/>
      <c r="K322" s="41"/>
    </row>
    <row r="323" spans="2:11" ht="21" customHeight="1" thickTop="1" thickBot="1">
      <c r="B323" s="42"/>
      <c r="C323" s="43"/>
      <c r="D323" s="43"/>
      <c r="E323" s="43"/>
      <c r="F323" s="43"/>
      <c r="G323" s="43"/>
      <c r="H323" s="43"/>
      <c r="I323" s="43"/>
      <c r="J323" s="43"/>
      <c r="K323" s="44"/>
    </row>
    <row r="324" spans="2:11" ht="21" customHeight="1" thickTop="1">
      <c r="B324" s="8">
        <v>5339</v>
      </c>
      <c r="C324" s="45">
        <v>500000</v>
      </c>
      <c r="D324" s="46" t="s">
        <v>127</v>
      </c>
      <c r="E324" s="11">
        <f>F324+K324+J324</f>
        <v>350000</v>
      </c>
      <c r="F324" s="12">
        <f>F325+F353+F356+F359</f>
        <v>0</v>
      </c>
      <c r="G324" s="12"/>
      <c r="H324" s="12">
        <f>H325+H353+H356+H359</f>
        <v>0</v>
      </c>
      <c r="I324" s="12"/>
      <c r="J324" s="12">
        <f>J325+J353+J356+J359</f>
        <v>0</v>
      </c>
      <c r="K324" s="110">
        <f>K325+K353+K356+K359</f>
        <v>350000</v>
      </c>
    </row>
    <row r="325" spans="2:11" ht="21" customHeight="1">
      <c r="B325" s="13">
        <v>5340</v>
      </c>
      <c r="C325" s="14">
        <v>510000</v>
      </c>
      <c r="D325" s="15" t="s">
        <v>128</v>
      </c>
      <c r="E325" s="16">
        <f>F325+J325+K325</f>
        <v>350000</v>
      </c>
      <c r="F325" s="17">
        <f>F326+F337+F349+F351</f>
        <v>0</v>
      </c>
      <c r="G325" s="17"/>
      <c r="H325" s="17">
        <f>H326+H337+H349+H351</f>
        <v>0</v>
      </c>
      <c r="I325" s="17"/>
      <c r="J325" s="17">
        <f>J326+J337+J349+J351</f>
        <v>0</v>
      </c>
      <c r="K325" s="109">
        <f>K326+K337+K349+K351</f>
        <v>350000</v>
      </c>
    </row>
    <row r="326" spans="2:11" ht="21" customHeight="1">
      <c r="B326" s="13">
        <v>5341</v>
      </c>
      <c r="C326" s="14">
        <v>511000</v>
      </c>
      <c r="D326" s="15" t="s">
        <v>129</v>
      </c>
      <c r="E326" s="16">
        <f t="shared" si="24"/>
        <v>0</v>
      </c>
      <c r="F326" s="17">
        <f>F327+F328+F329+F331</f>
        <v>0</v>
      </c>
      <c r="G326" s="17"/>
      <c r="H326" s="17">
        <f>H327+H328+H329+H331</f>
        <v>0</v>
      </c>
      <c r="I326" s="17"/>
      <c r="J326" s="17">
        <f>J327+J328+J329+J331</f>
        <v>0</v>
      </c>
      <c r="K326" s="109">
        <f>K327+K328+K329+K331</f>
        <v>0</v>
      </c>
    </row>
    <row r="327" spans="2:11" ht="21" customHeight="1">
      <c r="B327" s="13">
        <v>5342</v>
      </c>
      <c r="C327" s="14">
        <v>511100</v>
      </c>
      <c r="D327" s="15" t="s">
        <v>130</v>
      </c>
      <c r="E327" s="16">
        <f t="shared" si="24"/>
        <v>0</v>
      </c>
      <c r="F327" s="57"/>
      <c r="G327" s="57"/>
      <c r="H327" s="71"/>
      <c r="I327" s="71"/>
      <c r="J327" s="71"/>
      <c r="K327" s="72"/>
    </row>
    <row r="328" spans="2:11" ht="21" customHeight="1">
      <c r="B328" s="13">
        <v>5343</v>
      </c>
      <c r="C328" s="14">
        <v>511200</v>
      </c>
      <c r="D328" s="15" t="s">
        <v>131</v>
      </c>
      <c r="E328" s="16">
        <f t="shared" si="24"/>
        <v>0</v>
      </c>
      <c r="F328" s="57"/>
      <c r="G328" s="57"/>
      <c r="H328" s="71"/>
      <c r="I328" s="71"/>
      <c r="J328" s="71"/>
      <c r="K328" s="72"/>
    </row>
    <row r="329" spans="2:11" ht="21" customHeight="1">
      <c r="B329" s="13">
        <v>5344</v>
      </c>
      <c r="C329" s="14">
        <v>511300</v>
      </c>
      <c r="D329" s="15" t="s">
        <v>132</v>
      </c>
      <c r="E329" s="16">
        <f t="shared" si="24"/>
        <v>0</v>
      </c>
      <c r="F329" s="17">
        <f>F330</f>
        <v>0</v>
      </c>
      <c r="G329" s="17"/>
      <c r="H329" s="17">
        <f>H330</f>
        <v>0</v>
      </c>
      <c r="I329" s="17"/>
      <c r="J329" s="17">
        <f>J330</f>
        <v>0</v>
      </c>
      <c r="K329" s="109">
        <f>K330</f>
        <v>0</v>
      </c>
    </row>
    <row r="330" spans="2:11" ht="21" customHeight="1">
      <c r="B330" s="19"/>
      <c r="C330" s="94">
        <v>511320</v>
      </c>
      <c r="D330" s="95" t="s">
        <v>284</v>
      </c>
      <c r="E330" s="16">
        <f t="shared" si="24"/>
        <v>0</v>
      </c>
      <c r="F330" s="34"/>
      <c r="G330" s="34"/>
      <c r="H330" s="23"/>
      <c r="I330" s="23"/>
      <c r="J330" s="25"/>
      <c r="K330" s="24"/>
    </row>
    <row r="331" spans="2:11" ht="21" customHeight="1">
      <c r="B331" s="13">
        <v>5345</v>
      </c>
      <c r="C331" s="14">
        <v>511400</v>
      </c>
      <c r="D331" s="15" t="s">
        <v>133</v>
      </c>
      <c r="E331" s="16">
        <f t="shared" si="24"/>
        <v>0</v>
      </c>
      <c r="F331" s="17">
        <f>F332+F333+F334+F335+F336</f>
        <v>0</v>
      </c>
      <c r="G331" s="17"/>
      <c r="H331" s="17">
        <f>H332+H333+H334+H335+H336</f>
        <v>0</v>
      </c>
      <c r="I331" s="17"/>
      <c r="J331" s="17">
        <f>J332+J333+J334+J335+J336</f>
        <v>0</v>
      </c>
      <c r="K331" s="109">
        <f>K332+K333+K334+K335+K336</f>
        <v>0</v>
      </c>
    </row>
    <row r="332" spans="2:11" ht="21" customHeight="1">
      <c r="B332" s="19"/>
      <c r="C332" s="94">
        <v>511410</v>
      </c>
      <c r="D332" s="96" t="s">
        <v>285</v>
      </c>
      <c r="E332" s="16">
        <f t="shared" si="24"/>
        <v>0</v>
      </c>
      <c r="F332" s="34"/>
      <c r="G332" s="34"/>
      <c r="H332" s="23"/>
      <c r="I332" s="23"/>
      <c r="J332" s="25"/>
      <c r="K332" s="24"/>
    </row>
    <row r="333" spans="2:11" ht="21" customHeight="1">
      <c r="B333" s="19"/>
      <c r="C333" s="94">
        <v>511420</v>
      </c>
      <c r="D333" s="96" t="s">
        <v>286</v>
      </c>
      <c r="E333" s="16">
        <f t="shared" si="24"/>
        <v>0</v>
      </c>
      <c r="F333" s="34"/>
      <c r="G333" s="34"/>
      <c r="H333" s="23"/>
      <c r="I333" s="23"/>
      <c r="J333" s="25"/>
      <c r="K333" s="24"/>
    </row>
    <row r="334" spans="2:11" ht="21" customHeight="1">
      <c r="B334" s="19"/>
      <c r="C334" s="94">
        <v>511430</v>
      </c>
      <c r="D334" s="96" t="s">
        <v>287</v>
      </c>
      <c r="E334" s="16">
        <f t="shared" si="24"/>
        <v>0</v>
      </c>
      <c r="F334" s="34"/>
      <c r="G334" s="34"/>
      <c r="H334" s="23"/>
      <c r="I334" s="23"/>
      <c r="J334" s="25"/>
      <c r="K334" s="24"/>
    </row>
    <row r="335" spans="2:11" ht="21" customHeight="1">
      <c r="B335" s="19"/>
      <c r="C335" s="94">
        <v>511440</v>
      </c>
      <c r="D335" s="96" t="s">
        <v>288</v>
      </c>
      <c r="E335" s="16">
        <f t="shared" si="24"/>
        <v>0</v>
      </c>
      <c r="F335" s="34"/>
      <c r="G335" s="34"/>
      <c r="H335" s="23"/>
      <c r="I335" s="23"/>
      <c r="J335" s="25"/>
      <c r="K335" s="24"/>
    </row>
    <row r="336" spans="2:11" ht="21" customHeight="1">
      <c r="B336" s="19"/>
      <c r="C336" s="94">
        <v>511450</v>
      </c>
      <c r="D336" s="96" t="s">
        <v>289</v>
      </c>
      <c r="E336" s="16">
        <f t="shared" si="24"/>
        <v>0</v>
      </c>
      <c r="F336" s="34"/>
      <c r="G336" s="34"/>
      <c r="H336" s="23"/>
      <c r="I336" s="23"/>
      <c r="J336" s="25"/>
      <c r="K336" s="24"/>
    </row>
    <row r="337" spans="2:11" ht="21" customHeight="1">
      <c r="B337" s="13">
        <v>5346</v>
      </c>
      <c r="C337" s="14">
        <v>512000</v>
      </c>
      <c r="D337" s="15" t="s">
        <v>134</v>
      </c>
      <c r="E337" s="16">
        <f>E339+E338+E344+E345</f>
        <v>350000</v>
      </c>
      <c r="F337" s="17">
        <f>F345</f>
        <v>0</v>
      </c>
      <c r="G337" s="17"/>
      <c r="H337" s="57">
        <f>H338+H339+H344+H345</f>
        <v>0</v>
      </c>
      <c r="I337" s="57"/>
      <c r="J337" s="57">
        <f>J338+J339+J344+J345</f>
        <v>0</v>
      </c>
      <c r="K337" s="57">
        <f>K338+K339+K344+K345</f>
        <v>350000</v>
      </c>
    </row>
    <row r="338" spans="2:11" ht="21" customHeight="1">
      <c r="B338" s="13">
        <v>5347</v>
      </c>
      <c r="C338" s="14">
        <v>512100</v>
      </c>
      <c r="D338" s="15" t="s">
        <v>135</v>
      </c>
      <c r="E338" s="16">
        <f t="shared" si="24"/>
        <v>0</v>
      </c>
      <c r="F338" s="57"/>
      <c r="G338" s="57"/>
      <c r="H338" s="71"/>
      <c r="I338" s="71"/>
      <c r="J338" s="71"/>
      <c r="K338" s="72"/>
    </row>
    <row r="339" spans="2:11" ht="21" customHeight="1">
      <c r="B339" s="13">
        <v>5348</v>
      </c>
      <c r="C339" s="14">
        <v>512200</v>
      </c>
      <c r="D339" s="15" t="s">
        <v>136</v>
      </c>
      <c r="E339" s="16">
        <f>F339+H339+J339+K339</f>
        <v>350000</v>
      </c>
      <c r="F339" s="17">
        <f>SUM(F340:F343)</f>
        <v>0</v>
      </c>
      <c r="G339" s="17"/>
      <c r="H339" s="17">
        <f>SUM(H340:H343)</f>
        <v>0</v>
      </c>
      <c r="I339" s="17"/>
      <c r="J339" s="17">
        <f>SUM(J340:J343)</f>
        <v>0</v>
      </c>
      <c r="K339" s="109">
        <f>SUM(K340:K343)</f>
        <v>350000</v>
      </c>
    </row>
    <row r="340" spans="2:11" ht="21" customHeight="1">
      <c r="B340" s="19"/>
      <c r="C340" s="94">
        <v>512210</v>
      </c>
      <c r="D340" s="96" t="s">
        <v>290</v>
      </c>
      <c r="E340" s="16">
        <v>400000</v>
      </c>
      <c r="F340" s="34"/>
      <c r="G340" s="34"/>
      <c r="H340" s="23"/>
      <c r="I340" s="23"/>
      <c r="J340" s="25"/>
      <c r="K340" s="24">
        <v>100000</v>
      </c>
    </row>
    <row r="341" spans="2:11" ht="21" customHeight="1">
      <c r="B341" s="19"/>
      <c r="C341" s="94">
        <v>512220</v>
      </c>
      <c r="D341" s="96" t="s">
        <v>251</v>
      </c>
      <c r="E341" s="16">
        <v>400000</v>
      </c>
      <c r="F341" s="34"/>
      <c r="G341" s="34"/>
      <c r="H341" s="23"/>
      <c r="I341" s="23"/>
      <c r="J341" s="25"/>
      <c r="K341" s="24">
        <v>100000</v>
      </c>
    </row>
    <row r="342" spans="2:11" ht="21" customHeight="1">
      <c r="B342" s="19"/>
      <c r="C342" s="94">
        <v>512230</v>
      </c>
      <c r="D342" s="96" t="s">
        <v>291</v>
      </c>
      <c r="E342" s="16">
        <f t="shared" si="24"/>
        <v>100000</v>
      </c>
      <c r="F342" s="34"/>
      <c r="G342" s="34"/>
      <c r="H342" s="23"/>
      <c r="I342" s="23"/>
      <c r="J342" s="25"/>
      <c r="K342" s="24">
        <v>100000</v>
      </c>
    </row>
    <row r="343" spans="2:11" ht="21" customHeight="1">
      <c r="B343" s="19"/>
      <c r="C343" s="94">
        <v>512250</v>
      </c>
      <c r="D343" s="96" t="s">
        <v>254</v>
      </c>
      <c r="E343" s="16">
        <v>200000</v>
      </c>
      <c r="F343" s="34"/>
      <c r="G343" s="34"/>
      <c r="H343" s="23"/>
      <c r="I343" s="23"/>
      <c r="J343" s="25"/>
      <c r="K343" s="24">
        <v>50000</v>
      </c>
    </row>
    <row r="344" spans="2:11" ht="21" customHeight="1">
      <c r="B344" s="13">
        <v>5350</v>
      </c>
      <c r="C344" s="14">
        <v>512400</v>
      </c>
      <c r="D344" s="15" t="s">
        <v>137</v>
      </c>
      <c r="E344" s="16">
        <f t="shared" si="24"/>
        <v>0</v>
      </c>
      <c r="F344" s="57"/>
      <c r="G344" s="57"/>
      <c r="H344" s="71"/>
      <c r="I344" s="71"/>
      <c r="J344" s="71"/>
      <c r="K344" s="72"/>
    </row>
    <row r="345" spans="2:11" ht="21" customHeight="1">
      <c r="B345" s="13">
        <v>5351</v>
      </c>
      <c r="C345" s="14">
        <v>512500</v>
      </c>
      <c r="D345" s="15" t="s">
        <v>138</v>
      </c>
      <c r="E345" s="16">
        <f t="shared" si="24"/>
        <v>0</v>
      </c>
      <c r="F345" s="17">
        <f>SUM(F346:F348)</f>
        <v>0</v>
      </c>
      <c r="G345" s="17"/>
      <c r="H345" s="17">
        <f>SUM(H346:H348)</f>
        <v>0</v>
      </c>
      <c r="I345" s="17"/>
      <c r="J345" s="17">
        <f>SUM(J346:J348)</f>
        <v>0</v>
      </c>
      <c r="K345" s="109">
        <f>SUM(K346:K348)</f>
        <v>0</v>
      </c>
    </row>
    <row r="346" spans="2:11" ht="21" customHeight="1">
      <c r="B346" s="19"/>
      <c r="C346" s="94">
        <v>512510</v>
      </c>
      <c r="D346" s="96" t="s">
        <v>292</v>
      </c>
      <c r="E346" s="16">
        <f t="shared" si="24"/>
        <v>0</v>
      </c>
      <c r="F346" s="34"/>
      <c r="G346" s="34"/>
      <c r="H346" s="23"/>
      <c r="I346" s="23"/>
      <c r="J346" s="25"/>
      <c r="K346" s="24"/>
    </row>
    <row r="347" spans="2:11" ht="21" customHeight="1">
      <c r="B347" s="19"/>
      <c r="C347" s="94">
        <v>512520</v>
      </c>
      <c r="D347" s="96" t="s">
        <v>293</v>
      </c>
      <c r="E347" s="16">
        <f t="shared" si="24"/>
        <v>0</v>
      </c>
      <c r="F347" s="34"/>
      <c r="G347" s="34"/>
      <c r="H347" s="23"/>
      <c r="I347" s="23"/>
      <c r="J347" s="25"/>
      <c r="K347" s="24"/>
    </row>
    <row r="348" spans="2:11" ht="21" customHeight="1">
      <c r="B348" s="19"/>
      <c r="C348" s="94">
        <v>512530</v>
      </c>
      <c r="D348" s="96" t="s">
        <v>294</v>
      </c>
      <c r="E348" s="16">
        <f t="shared" si="24"/>
        <v>0</v>
      </c>
      <c r="F348" s="34"/>
      <c r="G348" s="34"/>
      <c r="H348" s="23"/>
      <c r="I348" s="23"/>
      <c r="J348" s="25"/>
      <c r="K348" s="24"/>
    </row>
    <row r="349" spans="2:11" ht="21" customHeight="1">
      <c r="B349" s="13">
        <v>5356</v>
      </c>
      <c r="C349" s="14">
        <v>513000</v>
      </c>
      <c r="D349" s="15" t="s">
        <v>139</v>
      </c>
      <c r="E349" s="16">
        <f t="shared" si="24"/>
        <v>0</v>
      </c>
      <c r="F349" s="57"/>
      <c r="G349" s="57"/>
      <c r="H349" s="71"/>
      <c r="I349" s="71"/>
      <c r="J349" s="71"/>
      <c r="K349" s="72"/>
    </row>
    <row r="350" spans="2:11" ht="21" customHeight="1">
      <c r="B350" s="13">
        <v>5357</v>
      </c>
      <c r="C350" s="14">
        <v>513100</v>
      </c>
      <c r="D350" s="15" t="s">
        <v>140</v>
      </c>
      <c r="E350" s="16">
        <f t="shared" si="24"/>
        <v>0</v>
      </c>
      <c r="F350" s="57"/>
      <c r="G350" s="57"/>
      <c r="H350" s="71"/>
      <c r="I350" s="71"/>
      <c r="J350" s="71"/>
      <c r="K350" s="72"/>
    </row>
    <row r="351" spans="2:11" ht="21" customHeight="1">
      <c r="B351" s="13">
        <v>5360</v>
      </c>
      <c r="C351" s="14">
        <v>515000</v>
      </c>
      <c r="D351" s="15" t="s">
        <v>141</v>
      </c>
      <c r="E351" s="16">
        <f t="shared" si="24"/>
        <v>0</v>
      </c>
      <c r="F351" s="57"/>
      <c r="G351" s="57"/>
      <c r="H351" s="71"/>
      <c r="I351" s="71"/>
      <c r="J351" s="71"/>
      <c r="K351" s="72">
        <f>K352</f>
        <v>0</v>
      </c>
    </row>
    <row r="352" spans="2:11" ht="21" customHeight="1">
      <c r="B352" s="13">
        <v>5361</v>
      </c>
      <c r="C352" s="14">
        <v>515100</v>
      </c>
      <c r="D352" s="15" t="s">
        <v>142</v>
      </c>
      <c r="E352" s="16">
        <f t="shared" si="24"/>
        <v>0</v>
      </c>
      <c r="F352" s="57"/>
      <c r="G352" s="57"/>
      <c r="H352" s="71"/>
      <c r="I352" s="71"/>
      <c r="J352" s="71"/>
      <c r="K352" s="72"/>
    </row>
    <row r="353" spans="2:13" ht="21" customHeight="1">
      <c r="B353" s="13">
        <v>5362</v>
      </c>
      <c r="C353" s="14">
        <v>520000</v>
      </c>
      <c r="D353" s="15" t="s">
        <v>143</v>
      </c>
      <c r="E353" s="16">
        <f t="shared" si="24"/>
        <v>0</v>
      </c>
      <c r="F353" s="57"/>
      <c r="G353" s="57"/>
      <c r="H353" s="71"/>
      <c r="I353" s="71"/>
      <c r="J353" s="71"/>
      <c r="K353" s="72"/>
    </row>
    <row r="354" spans="2:13" ht="21" customHeight="1">
      <c r="B354" s="13">
        <v>5363</v>
      </c>
      <c r="C354" s="14">
        <v>521000</v>
      </c>
      <c r="D354" s="15" t="s">
        <v>144</v>
      </c>
      <c r="E354" s="16">
        <f t="shared" ref="E354:E366" si="25">F354+H354+J354+K354</f>
        <v>0</v>
      </c>
      <c r="F354" s="57"/>
      <c r="G354" s="57"/>
      <c r="H354" s="71"/>
      <c r="I354" s="71"/>
      <c r="J354" s="71"/>
      <c r="K354" s="72"/>
    </row>
    <row r="355" spans="2:13" ht="21" customHeight="1">
      <c r="B355" s="13">
        <v>5364</v>
      </c>
      <c r="C355" s="14">
        <v>521100</v>
      </c>
      <c r="D355" s="15" t="s">
        <v>145</v>
      </c>
      <c r="E355" s="16">
        <f t="shared" si="25"/>
        <v>0</v>
      </c>
      <c r="F355" s="57"/>
      <c r="G355" s="57"/>
      <c r="H355" s="71"/>
      <c r="I355" s="71"/>
      <c r="J355" s="71"/>
      <c r="K355" s="72"/>
    </row>
    <row r="356" spans="2:13" ht="21" customHeight="1">
      <c r="B356" s="13">
        <v>5374</v>
      </c>
      <c r="C356" s="14">
        <v>540000</v>
      </c>
      <c r="D356" s="15" t="s">
        <v>146</v>
      </c>
      <c r="E356" s="16">
        <f t="shared" si="25"/>
        <v>0</v>
      </c>
      <c r="F356" s="57"/>
      <c r="G356" s="57"/>
      <c r="H356" s="71"/>
      <c r="I356" s="71"/>
      <c r="J356" s="71"/>
      <c r="K356" s="72"/>
    </row>
    <row r="357" spans="2:13" ht="21" customHeight="1">
      <c r="B357" s="13">
        <v>5375</v>
      </c>
      <c r="C357" s="14">
        <v>541000</v>
      </c>
      <c r="D357" s="15" t="s">
        <v>147</v>
      </c>
      <c r="E357" s="16">
        <f t="shared" si="25"/>
        <v>0</v>
      </c>
      <c r="F357" s="57"/>
      <c r="G357" s="57"/>
      <c r="H357" s="71"/>
      <c r="I357" s="71"/>
      <c r="J357" s="71"/>
      <c r="K357" s="72"/>
    </row>
    <row r="358" spans="2:13" ht="21" customHeight="1">
      <c r="B358" s="13">
        <v>5376</v>
      </c>
      <c r="C358" s="14">
        <v>541100</v>
      </c>
      <c r="D358" s="15" t="s">
        <v>148</v>
      </c>
      <c r="E358" s="16">
        <f t="shared" si="25"/>
        <v>0</v>
      </c>
      <c r="F358" s="57"/>
      <c r="G358" s="57"/>
      <c r="H358" s="71"/>
      <c r="I358" s="71"/>
      <c r="J358" s="71"/>
      <c r="K358" s="72"/>
    </row>
    <row r="359" spans="2:13" ht="21" customHeight="1">
      <c r="B359" s="13">
        <v>5382</v>
      </c>
      <c r="C359" s="14">
        <v>550000</v>
      </c>
      <c r="D359" s="15" t="s">
        <v>149</v>
      </c>
      <c r="E359" s="16">
        <f t="shared" si="25"/>
        <v>0</v>
      </c>
      <c r="F359" s="57"/>
      <c r="G359" s="57"/>
      <c r="H359" s="71"/>
      <c r="I359" s="71"/>
      <c r="J359" s="71"/>
      <c r="K359" s="72"/>
    </row>
    <row r="360" spans="2:13" ht="21" customHeight="1">
      <c r="B360" s="13">
        <v>5383</v>
      </c>
      <c r="C360" s="14">
        <v>551000</v>
      </c>
      <c r="D360" s="15" t="s">
        <v>150</v>
      </c>
      <c r="E360" s="16">
        <f t="shared" si="25"/>
        <v>0</v>
      </c>
      <c r="F360" s="57"/>
      <c r="G360" s="57"/>
      <c r="H360" s="71"/>
      <c r="I360" s="71"/>
      <c r="J360" s="71"/>
      <c r="K360" s="72"/>
    </row>
    <row r="361" spans="2:13" ht="21" customHeight="1" thickBot="1">
      <c r="B361" s="47">
        <v>5384</v>
      </c>
      <c r="C361" s="48">
        <v>551100</v>
      </c>
      <c r="D361" s="49" t="s">
        <v>151</v>
      </c>
      <c r="E361" s="38">
        <f t="shared" si="25"/>
        <v>0</v>
      </c>
      <c r="F361" s="97"/>
      <c r="G361" s="97"/>
      <c r="H361" s="98"/>
      <c r="I361" s="98"/>
      <c r="J361" s="98"/>
      <c r="K361" s="99"/>
    </row>
    <row r="362" spans="2:13" ht="21" customHeight="1" thickTop="1" thickBot="1">
      <c r="B362" s="42"/>
      <c r="C362" s="43"/>
      <c r="D362" s="43"/>
      <c r="E362" s="43"/>
      <c r="F362" s="43"/>
      <c r="G362" s="43"/>
      <c r="H362" s="43"/>
      <c r="I362" s="43"/>
      <c r="J362" s="43"/>
      <c r="K362" s="44"/>
    </row>
    <row r="363" spans="2:13" ht="21" customHeight="1" thickTop="1">
      <c r="B363" s="8">
        <v>5385</v>
      </c>
      <c r="C363" s="45">
        <v>600000</v>
      </c>
      <c r="D363" s="46" t="s">
        <v>152</v>
      </c>
      <c r="E363" s="11">
        <f t="shared" ref="E363:K364" si="26">E364</f>
        <v>225000</v>
      </c>
      <c r="F363" s="11">
        <f t="shared" si="26"/>
        <v>0</v>
      </c>
      <c r="G363" s="11"/>
      <c r="H363" s="11">
        <f t="shared" si="26"/>
        <v>0</v>
      </c>
      <c r="I363" s="11"/>
      <c r="J363" s="11">
        <f t="shared" si="26"/>
        <v>0</v>
      </c>
      <c r="K363" s="11">
        <f t="shared" si="26"/>
        <v>225000</v>
      </c>
    </row>
    <row r="364" spans="2:13" ht="21" customHeight="1">
      <c r="B364" s="61">
        <v>5409</v>
      </c>
      <c r="C364" s="62">
        <v>620000</v>
      </c>
      <c r="D364" s="63" t="s">
        <v>315</v>
      </c>
      <c r="E364" s="64">
        <f t="shared" si="26"/>
        <v>225000</v>
      </c>
      <c r="F364" s="64">
        <f t="shared" si="26"/>
        <v>0</v>
      </c>
      <c r="G364" s="64"/>
      <c r="H364" s="64">
        <f t="shared" si="26"/>
        <v>0</v>
      </c>
      <c r="I364" s="64"/>
      <c r="J364" s="64">
        <f t="shared" si="26"/>
        <v>0</v>
      </c>
      <c r="K364" s="64">
        <f t="shared" si="26"/>
        <v>225000</v>
      </c>
    </row>
    <row r="365" spans="2:13" ht="21" customHeight="1">
      <c r="B365" s="13">
        <v>5410</v>
      </c>
      <c r="C365" s="14">
        <v>621000</v>
      </c>
      <c r="D365" s="15" t="s">
        <v>316</v>
      </c>
      <c r="E365" s="16">
        <f>F365+H365+J365+K365</f>
        <v>225000</v>
      </c>
      <c r="F365" s="109">
        <f>F366</f>
        <v>0</v>
      </c>
      <c r="G365" s="109"/>
      <c r="H365" s="109">
        <f>H366</f>
        <v>0</v>
      </c>
      <c r="I365" s="109"/>
      <c r="J365" s="109">
        <f>J366</f>
        <v>0</v>
      </c>
      <c r="K365" s="109">
        <f>K366</f>
        <v>225000</v>
      </c>
    </row>
    <row r="366" spans="2:13" ht="21" customHeight="1" thickBot="1">
      <c r="B366" s="35">
        <v>5416</v>
      </c>
      <c r="C366" s="92">
        <v>621600</v>
      </c>
      <c r="D366" s="93" t="s">
        <v>153</v>
      </c>
      <c r="E366" s="38">
        <f t="shared" si="25"/>
        <v>225000</v>
      </c>
      <c r="F366" s="39"/>
      <c r="G366" s="39"/>
      <c r="H366" s="40"/>
      <c r="I366" s="40"/>
      <c r="J366" s="40"/>
      <c r="K366" s="41">
        <v>225000</v>
      </c>
    </row>
    <row r="367" spans="2:13" ht="21" customHeight="1" thickTop="1" thickBot="1">
      <c r="B367" s="42"/>
      <c r="C367" s="43"/>
      <c r="D367" s="43"/>
      <c r="E367" s="43"/>
      <c r="F367" s="43"/>
      <c r="G367" s="43"/>
      <c r="H367" s="43"/>
      <c r="I367" s="43"/>
      <c r="J367" s="43"/>
      <c r="K367" s="44"/>
    </row>
    <row r="368" spans="2:13" ht="21" customHeight="1" thickTop="1" thickBot="1">
      <c r="B368" s="61">
        <v>5431</v>
      </c>
      <c r="C368" s="62"/>
      <c r="D368" s="63" t="s">
        <v>154</v>
      </c>
      <c r="E368" s="64">
        <f t="shared" ref="E368:K368" si="27">E363+E78</f>
        <v>350748904.38999999</v>
      </c>
      <c r="F368" s="64">
        <f t="shared" si="27"/>
        <v>0</v>
      </c>
      <c r="G368" s="64">
        <f t="shared" si="27"/>
        <v>0</v>
      </c>
      <c r="H368" s="64">
        <f t="shared" si="27"/>
        <v>342520000</v>
      </c>
      <c r="I368" s="64">
        <f t="shared" si="27"/>
        <v>1558904.3900000001</v>
      </c>
      <c r="J368" s="64">
        <f t="shared" si="27"/>
        <v>0</v>
      </c>
      <c r="K368" s="64">
        <f t="shared" si="27"/>
        <v>6670000</v>
      </c>
      <c r="M368" s="1"/>
    </row>
    <row r="369" spans="2:13" ht="21" customHeight="1" thickTop="1" thickBot="1">
      <c r="B369" s="50"/>
      <c r="C369" s="51"/>
      <c r="D369" s="51"/>
      <c r="E369" s="51"/>
      <c r="F369" s="51"/>
      <c r="G369" s="51"/>
      <c r="H369" s="51"/>
      <c r="I369" s="51"/>
      <c r="J369" s="51"/>
      <c r="K369" s="52"/>
    </row>
    <row r="370" spans="2:13" ht="21" customHeight="1" thickTop="1">
      <c r="B370" s="105">
        <v>5432</v>
      </c>
      <c r="C370" s="106"/>
      <c r="D370" s="107" t="s">
        <v>155</v>
      </c>
      <c r="E370" s="108">
        <f>E15</f>
        <v>350528904.38999999</v>
      </c>
      <c r="F370" s="108">
        <f t="shared" ref="F370:K370" si="28">F15</f>
        <v>0</v>
      </c>
      <c r="G370" s="108">
        <f t="shared" si="28"/>
        <v>0</v>
      </c>
      <c r="H370" s="108">
        <f t="shared" si="28"/>
        <v>342520000</v>
      </c>
      <c r="I370" s="108">
        <f t="shared" si="28"/>
        <v>1558904.3900000001</v>
      </c>
      <c r="J370" s="108">
        <f t="shared" si="28"/>
        <v>0</v>
      </c>
      <c r="K370" s="108">
        <f t="shared" si="28"/>
        <v>6450000</v>
      </c>
      <c r="M370" s="1"/>
    </row>
    <row r="371" spans="2:13" ht="21" customHeight="1">
      <c r="B371" s="19">
        <v>5433</v>
      </c>
      <c r="C371" s="33"/>
      <c r="D371" s="91" t="s">
        <v>156</v>
      </c>
      <c r="E371" s="16">
        <f>E78</f>
        <v>350523904.38999999</v>
      </c>
      <c r="F371" s="16">
        <f t="shared" ref="F371:K371" si="29">F78</f>
        <v>0</v>
      </c>
      <c r="G371" s="16">
        <f t="shared" si="29"/>
        <v>0</v>
      </c>
      <c r="H371" s="16">
        <f t="shared" si="29"/>
        <v>342520000</v>
      </c>
      <c r="I371" s="16">
        <f t="shared" si="29"/>
        <v>1558904.3900000001</v>
      </c>
      <c r="J371" s="16">
        <f t="shared" si="29"/>
        <v>0</v>
      </c>
      <c r="K371" s="16">
        <f t="shared" si="29"/>
        <v>6445000</v>
      </c>
      <c r="M371" s="1"/>
    </row>
    <row r="372" spans="2:13" ht="21" customHeight="1">
      <c r="B372" s="19">
        <v>5434</v>
      </c>
      <c r="C372" s="33"/>
      <c r="D372" s="91" t="s">
        <v>157</v>
      </c>
      <c r="E372" s="16">
        <f t="shared" ref="E372:K372" si="30">E370-E371</f>
        <v>5000</v>
      </c>
      <c r="F372" s="16">
        <f t="shared" si="30"/>
        <v>0</v>
      </c>
      <c r="G372" s="16">
        <f t="shared" si="30"/>
        <v>0</v>
      </c>
      <c r="H372" s="16">
        <f t="shared" si="30"/>
        <v>0</v>
      </c>
      <c r="I372" s="16">
        <f t="shared" si="30"/>
        <v>0</v>
      </c>
      <c r="J372" s="16">
        <f t="shared" si="30"/>
        <v>0</v>
      </c>
      <c r="K372" s="183">
        <f t="shared" si="30"/>
        <v>5000</v>
      </c>
    </row>
    <row r="373" spans="2:13" ht="21" customHeight="1">
      <c r="B373" s="19">
        <v>5435</v>
      </c>
      <c r="C373" s="33"/>
      <c r="D373" s="91" t="s">
        <v>158</v>
      </c>
      <c r="E373" s="16"/>
      <c r="F373" s="183"/>
      <c r="G373" s="183"/>
      <c r="H373" s="183"/>
      <c r="I373" s="183"/>
      <c r="J373" s="183"/>
      <c r="K373" s="183"/>
    </row>
    <row r="374" spans="2:13" ht="21" customHeight="1">
      <c r="B374" s="19">
        <v>5436</v>
      </c>
      <c r="C374" s="33">
        <v>900000</v>
      </c>
      <c r="D374" s="91" t="s">
        <v>159</v>
      </c>
      <c r="E374" s="16">
        <f>F374+H374+J374+K374</f>
        <v>225000</v>
      </c>
      <c r="F374" s="183">
        <f>F71</f>
        <v>0</v>
      </c>
      <c r="G374" s="183"/>
      <c r="H374" s="183">
        <f>H71</f>
        <v>0</v>
      </c>
      <c r="I374" s="183">
        <f>I71</f>
        <v>0</v>
      </c>
      <c r="J374" s="183">
        <f>J71</f>
        <v>0</v>
      </c>
      <c r="K374" s="183">
        <f>K71</f>
        <v>225000</v>
      </c>
    </row>
    <row r="375" spans="2:13" ht="21" customHeight="1">
      <c r="B375" s="19">
        <v>5437</v>
      </c>
      <c r="C375" s="33">
        <v>600000</v>
      </c>
      <c r="D375" s="91" t="s">
        <v>160</v>
      </c>
      <c r="E375" s="16">
        <f>F375+H375+J375+K375</f>
        <v>225000</v>
      </c>
      <c r="F375" s="183">
        <f>F363</f>
        <v>0</v>
      </c>
      <c r="G375" s="183"/>
      <c r="H375" s="183">
        <f>H363</f>
        <v>0</v>
      </c>
      <c r="I375" s="183">
        <f>I363</f>
        <v>0</v>
      </c>
      <c r="J375" s="183">
        <f>J363</f>
        <v>0</v>
      </c>
      <c r="K375" s="183">
        <f>K363</f>
        <v>225000</v>
      </c>
    </row>
    <row r="376" spans="2:13" ht="21" customHeight="1">
      <c r="B376" s="19">
        <v>5438</v>
      </c>
      <c r="C376" s="33"/>
      <c r="D376" s="91" t="s">
        <v>161</v>
      </c>
      <c r="E376" s="16">
        <f>F376+H376+J376+K376</f>
        <v>0</v>
      </c>
      <c r="F376" s="183">
        <f>F374-F375</f>
        <v>0</v>
      </c>
      <c r="G376" s="183"/>
      <c r="H376" s="183">
        <f>H374-H375</f>
        <v>0</v>
      </c>
      <c r="I376" s="183">
        <f>I374-I375</f>
        <v>0</v>
      </c>
      <c r="J376" s="183">
        <f>J374-J375</f>
        <v>0</v>
      </c>
      <c r="K376" s="183">
        <f>K374-K375</f>
        <v>0</v>
      </c>
    </row>
    <row r="377" spans="2:13" ht="21" customHeight="1">
      <c r="B377" s="19">
        <v>5439</v>
      </c>
      <c r="C377" s="33"/>
      <c r="D377" s="91" t="s">
        <v>162</v>
      </c>
      <c r="E377" s="16">
        <f>F377+H377+J377+K377</f>
        <v>0</v>
      </c>
      <c r="F377" s="183">
        <f>F375-F374</f>
        <v>0</v>
      </c>
      <c r="G377" s="183"/>
      <c r="H377" s="183">
        <f>H375-H374</f>
        <v>0</v>
      </c>
      <c r="I377" s="183">
        <f>I375-I374</f>
        <v>0</v>
      </c>
      <c r="J377" s="183">
        <f>J375-J374</f>
        <v>0</v>
      </c>
      <c r="K377" s="183">
        <f>K375-K374</f>
        <v>0</v>
      </c>
    </row>
    <row r="378" spans="2:13" ht="21" customHeight="1">
      <c r="B378" s="19">
        <v>5440</v>
      </c>
      <c r="C378" s="33"/>
      <c r="D378" s="91" t="s">
        <v>163</v>
      </c>
      <c r="E378" s="16">
        <f>E76-E368</f>
        <v>5000</v>
      </c>
      <c r="F378" s="16">
        <f>F76-F368</f>
        <v>0</v>
      </c>
      <c r="G378" s="16"/>
      <c r="H378" s="16">
        <f>H76-H368</f>
        <v>0</v>
      </c>
      <c r="I378" s="16">
        <v>0</v>
      </c>
      <c r="J378" s="16">
        <f>J76-J368</f>
        <v>0</v>
      </c>
      <c r="K378" s="16">
        <f>K76-K368</f>
        <v>5000</v>
      </c>
    </row>
    <row r="379" spans="2:13" ht="21" customHeight="1" thickBot="1">
      <c r="B379" s="100">
        <v>5441</v>
      </c>
      <c r="C379" s="101"/>
      <c r="D379" s="102" t="s">
        <v>164</v>
      </c>
      <c r="E379" s="103"/>
      <c r="F379" s="209">
        <f>F368-F76</f>
        <v>0</v>
      </c>
      <c r="G379" s="209"/>
      <c r="H379" s="209"/>
      <c r="I379" s="209"/>
      <c r="J379" s="209"/>
      <c r="K379" s="209"/>
    </row>
    <row r="380" spans="2:13" ht="12" thickTop="1">
      <c r="H380" s="1"/>
    </row>
    <row r="384" spans="2:13">
      <c r="D384" s="2" t="s">
        <v>341</v>
      </c>
      <c r="E384" t="s">
        <v>339</v>
      </c>
    </row>
    <row r="385" spans="4:5">
      <c r="D385" s="2" t="s">
        <v>337</v>
      </c>
      <c r="E385" t="s">
        <v>340</v>
      </c>
    </row>
    <row r="386" spans="4:5">
      <c r="D386" s="2" t="s">
        <v>338</v>
      </c>
    </row>
  </sheetData>
  <mergeCells count="2">
    <mergeCell ref="J13:K13"/>
    <mergeCell ref="B12:K12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1</xdr:col>
                <xdr:colOff>161925</xdr:colOff>
                <xdr:row>0</xdr:row>
                <xdr:rowOff>104775</xdr:rowOff>
              </from>
              <to>
                <xdr:col>3</xdr:col>
                <xdr:colOff>247650</xdr:colOff>
                <xdr:row>6</xdr:row>
                <xdr:rowOff>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E8" sqref="E8"/>
    </sheetView>
  </sheetViews>
  <sheetFormatPr defaultRowHeight="11.25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>
      <c r="B1" s="132" t="s">
        <v>309</v>
      </c>
      <c r="C1" s="133"/>
      <c r="D1" s="138"/>
      <c r="E1" s="138"/>
    </row>
    <row r="2" spans="2:5">
      <c r="B2" s="132" t="s">
        <v>310</v>
      </c>
      <c r="C2" s="133"/>
      <c r="D2" s="138"/>
      <c r="E2" s="138"/>
    </row>
    <row r="3" spans="2:5">
      <c r="B3" s="134"/>
      <c r="C3" s="134"/>
      <c r="D3" s="139"/>
      <c r="E3" s="139"/>
    </row>
    <row r="4" spans="2:5" ht="33.75">
      <c r="B4" s="135" t="s">
        <v>311</v>
      </c>
      <c r="C4" s="134"/>
      <c r="D4" s="139"/>
      <c r="E4" s="139"/>
    </row>
    <row r="5" spans="2:5">
      <c r="B5" s="134"/>
      <c r="C5" s="134"/>
      <c r="D5" s="139"/>
      <c r="E5" s="139"/>
    </row>
    <row r="6" spans="2:5">
      <c r="B6" s="132" t="s">
        <v>312</v>
      </c>
      <c r="C6" s="133"/>
      <c r="D6" s="138"/>
      <c r="E6" s="140" t="s">
        <v>313</v>
      </c>
    </row>
    <row r="7" spans="2:5" ht="12" thickBot="1">
      <c r="B7" s="134"/>
      <c r="C7" s="134"/>
      <c r="D7" s="139"/>
      <c r="E7" s="139"/>
    </row>
    <row r="8" spans="2:5" ht="34.5" thickBot="1">
      <c r="B8" s="136" t="s">
        <v>314</v>
      </c>
      <c r="C8" s="137"/>
      <c r="D8" s="141"/>
      <c r="E8" s="142">
        <v>79</v>
      </c>
    </row>
    <row r="9" spans="2:5">
      <c r="B9" s="134"/>
      <c r="C9" s="134"/>
      <c r="D9" s="139"/>
      <c r="E9" s="139"/>
    </row>
    <row r="10" spans="2:5">
      <c r="B10" s="134"/>
      <c r="C10" s="134"/>
      <c r="D10" s="139"/>
      <c r="E10" s="1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Извештај о компатибилности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Rstanica19</dc:creator>
  <cp:lastModifiedBy>NB2</cp:lastModifiedBy>
  <cp:lastPrinted>2019-02-21T10:51:47Z</cp:lastPrinted>
  <dcterms:created xsi:type="dcterms:W3CDTF">2014-02-19T09:57:22Z</dcterms:created>
  <dcterms:modified xsi:type="dcterms:W3CDTF">2020-03-09T11:47:21Z</dcterms:modified>
</cp:coreProperties>
</file>